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5.xml" ContentType="application/vnd.openxmlformats-officedocument.drawingml.chartshapes+xml"/>
  <Override PartName="/xl/drawings/drawing11.xml" ContentType="application/vnd.openxmlformats-officedocument.drawingml.chartshapes+xml"/>
  <Override PartName="/xl/drawings/drawing23.xml" ContentType="application/vnd.openxmlformats-officedocument.drawingml.chartshapes+xml"/>
  <Override PartName="/xl/drawings/drawing3.xml" ContentType="application/vnd.openxmlformats-officedocument.drawingml.chartshapes+xml"/>
  <Override PartName="/xl/drawings/drawing30.xml" ContentType="application/vnd.openxmlformats-officedocument.drawingml.chartshapes+xml"/>
  <Override PartName="/xl/drawings/drawing16.xml" ContentType="application/vnd.openxmlformats-officedocument.drawingml.chartshapes+xml"/>
  <Override PartName="/xl/workbook.xml" ContentType="application/vnd.openxmlformats-officedocument.spreadsheetml.sheet.main+xml"/>
  <Override PartName="/xl/worksheets/sheet12.xml" ContentType="application/vnd.openxmlformats-officedocument.spreadsheetml.worksheet+xml"/>
  <Override PartName="/xl/charts/style29.xml" ContentType="application/vnd.ms-office.chartstyle+xml"/>
  <Override PartName="/xl/charts/chart29.xml" ContentType="application/vnd.openxmlformats-officedocument.drawingml.chart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hart28.xml" ContentType="application/vnd.openxmlformats-officedocument.drawingml.chart+xml"/>
  <Override PartName="/xl/charts/colors27.xml" ContentType="application/vnd.ms-office.chartcolorstyle+xml"/>
  <Override PartName="/xl/charts/style27.xml" ContentType="application/vnd.ms-office.chartstyle+xml"/>
  <Override PartName="/xl/charts/chart25.xml" ContentType="application/vnd.openxmlformats-officedocument.drawingml.chart+xml"/>
  <Override PartName="/xl/charts/colors24.xml" ContentType="application/vnd.ms-office.chartcolorstyle+xml"/>
  <Override PartName="/xl/charts/style24.xml" ContentType="application/vnd.ms-office.chartstyle+xml"/>
  <Override PartName="/xl/charts/chart2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hart38.xml" ContentType="application/vnd.openxmlformats-officedocument.drawingml.chart+xml"/>
  <Override PartName="/xl/charts/colors37.xml" ContentType="application/vnd.ms-office.chartcolorstyle+xml"/>
  <Override PartName="/xl/charts/style37.xml" ContentType="application/vnd.ms-office.chartstyle+xml"/>
  <Override PartName="/xl/charts/chart37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colors36.xml" ContentType="application/vnd.ms-office.chartcolorstyle+xml"/>
  <Override PartName="/xl/charts/style36.xml" ContentType="application/vnd.ms-office.chartstyle+xml"/>
  <Override PartName="/xl/charts/chart36.xml" ContentType="application/vnd.openxmlformats-officedocument.drawingml.chart+xml"/>
  <Override PartName="/xl/charts/colors33.xml" ContentType="application/vnd.ms-office.chartcolorstyle+xml"/>
  <Override PartName="/xl/charts/style33.xml" ContentType="application/vnd.ms-office.chartstyle+xml"/>
  <Override PartName="/xl/charts/chart33.xml" ContentType="application/vnd.openxmlformats-officedocument.drawingml.chart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olors23.xml" ContentType="application/vnd.ms-office.chartcolorstyle+xml"/>
  <Override PartName="/xl/charts/style23.xml" ContentType="application/vnd.ms-office.chartstyle+xml"/>
  <Override PartName="/xl/charts/style17.xml" ContentType="application/vnd.ms-office.chartstyle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charts/colors17.xml" ContentType="application/vnd.ms-office.chartcolorstyle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olors16.xml" ContentType="application/vnd.ms-office.chartcolorstyle+xml"/>
  <Override PartName="/xl/charts/style16.xml" ContentType="application/vnd.ms-office.chartstyle+xml"/>
  <Override PartName="/xl/charts/chart16.xml" ContentType="application/vnd.openxmlformats-officedocument.drawingml.chart+xml"/>
  <Override PartName="/xl/drawings/drawing24.xml" ContentType="application/vnd.openxmlformats-officedocument.drawing+xml"/>
  <Override PartName="/xl/worksheets/sheet5.xml" ContentType="application/vnd.openxmlformats-officedocument.spreadsheetml.worksheet+xml"/>
  <Override PartName="/xl/charts/colors14.xml" ContentType="application/vnd.ms-office.chartcolorstyle+xml"/>
  <Override PartName="/xl/charts/style14.xml" ContentType="application/vnd.ms-office.chart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5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5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hart21.xml" ContentType="application/vnd.openxmlformats-officedocument.drawingml.chart+xml"/>
  <Override PartName="/xl/worksheets/sheet4.xml" ContentType="application/vnd.openxmlformats-officedocument.spreadsheetml.worksheet+xml"/>
  <Override PartName="/xl/charts/colors19.xml" ContentType="application/vnd.ms-office.chartcolorstyle+xml"/>
  <Override PartName="/xl/charts/style19.xml" ContentType="application/vnd.ms-office.chartstyle+xml"/>
  <Override PartName="/xl/charts/chart19.xml" ContentType="application/vnd.openxmlformats-officedocument.drawingml.chart+xml"/>
  <Override PartName="/xl/drawings/drawing3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2.xml" ContentType="application/vnd.openxmlformats-officedocument.drawing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41.xml" ContentType="application/vnd.ms-office.chartcolorstyle+xml"/>
  <Override PartName="/xl/charts/style41.xml" ContentType="application/vnd.ms-office.chartstyle+xml"/>
  <Override PartName="/xl/charts/chart14.xml" ContentType="application/vnd.openxmlformats-officedocument.drawingml.chart+xml"/>
  <Override PartName="/xl/worksheets/sheet1.xml" ContentType="application/vnd.openxmlformats-officedocument.spreadsheetml.worksheet+xml"/>
  <Override PartName="/xl/drawings/drawing17.xml" ContentType="application/vnd.openxmlformats-officedocument.drawing+xml"/>
  <Override PartName="/xl/charts/style4.xml" ContentType="application/vnd.ms-office.chartstyle+xml"/>
  <Override PartName="/xl/charts/chart4.xml" ContentType="application/vnd.openxmlformats-officedocument.drawingml.chart+xml"/>
  <Override PartName="/xl/worksheets/sheet9.xml" ContentType="application/vnd.openxmlformats-officedocument.spreadsheetml.worksheet+xml"/>
  <Override PartName="/xl/charts/colors3.xml" ContentType="application/vnd.ms-office.chartcolorstyle+xml"/>
  <Override PartName="/xl/charts/colors4.xml" ContentType="application/vnd.ms-office.chartcolorstyle+xml"/>
  <Override PartName="/xl/worksheets/sheet8.xml" ContentType="application/vnd.openxmlformats-officedocument.spreadsheetml.workshee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style10.xml" ContentType="application/vnd.ms-office.chartstyle+xml"/>
  <Override PartName="/xl/drawings/drawing8.xml" ContentType="application/vnd.openxmlformats-officedocument.drawing+xml"/>
  <Override PartName="/xl/charts/style3.xml" ContentType="application/vnd.ms-office.chartstyle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charts/colors6.xml" ContentType="application/vnd.ms-office.chartcolorstyle+xml"/>
  <Override PartName="/xl/charts/colors5.xml" ContentType="application/vnd.ms-office.chartcolorstyle+xml"/>
  <Override PartName="/xl/worksheets/sheet7.xml" ContentType="application/vnd.openxmlformats-officedocument.spreadsheetml.worksheet+xml"/>
  <Override PartName="/xl/drawings/drawing19.xml" ContentType="application/vnd.openxmlformats-officedocument.drawing+xml"/>
  <Override PartName="/xl/charts/colors10.xml" ContentType="application/vnd.ms-office.chartcolorstyle+xml"/>
  <Override PartName="/xl/drawings/drawing9.xml" ContentType="application/vnd.openxmlformats-officedocument.drawing+xml"/>
  <Override PartName="/xl/worksheets/sheet6.xml" ContentType="application/vnd.openxmlformats-officedocument.spreadsheetml.worksheet+xml"/>
  <Override PartName="/xl/drawings/drawing10.xml" ContentType="application/vnd.openxmlformats-officedocument.drawing+xml"/>
  <Override PartName="/xl/charts/style6.xml" ContentType="application/vnd.ms-office.chartstyle+xml"/>
  <Override PartName="/xl/drawings/drawing15.xml" ContentType="application/vnd.openxmlformats-officedocument.drawing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charts/style2.xml" ContentType="application/vnd.ms-office.chartstyle+xml"/>
  <Override PartName="/xl/charts/colors9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charts/style9.xml" ContentType="application/vnd.ms-office.chartstyle+xml"/>
  <Override PartName="/xl/charts/chart9.xml" ContentType="application/vnd.openxmlformats-officedocument.drawingml.chart+xml"/>
  <Override PartName="/xl/charts/colors8.xml" ContentType="application/vnd.ms-office.chartcolorstyle+xml"/>
  <Override PartName="/xl/charts/colors13.xml" ContentType="application/vnd.ms-office.chartcolorstyle+xml"/>
  <Override PartName="/xl/charts/style13.xml" ContentType="application/vnd.ms-office.chartstyle+xml"/>
  <Override PartName="/xl/charts/chart13.xml" ContentType="application/vnd.openxmlformats-officedocument.drawingml.chart+xml"/>
  <Override PartName="/xl/charts/colors2.xml" ContentType="application/vnd.ms-office.chartcolorstyle+xml"/>
  <Override PartName="/xl/charts/style8.xml" ContentType="application/vnd.ms-office.chart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worksheets/sheet10.xml" ContentType="application/vnd.openxmlformats-officedocument.spreadsheetml.worksheet+xml"/>
  <Override PartName="/xl/ctrlProps/ctrlProp93.xml" ContentType="application/vnd.ms-excel.controlproperties+xml"/>
  <Override PartName="/xl/ctrlProps/ctrlProp43.xml" ContentType="application/vnd.ms-excel.controlproperties+xml"/>
  <Override PartName="/xl/ctrlProps/ctrlProp39.xml" ContentType="application/vnd.ms-excel.controlproperties+xml"/>
  <Override PartName="/xl/ctrlProps/ctrlProp41.xml" ContentType="application/vnd.ms-excel.controlproperties+xml"/>
  <Override PartName="/xl/ctrlProps/ctrlProp40.xml" ContentType="application/vnd.ms-excel.controlproperties+xml"/>
  <Override PartName="/xl/ctrlProps/ctrlProp42.xml" ContentType="application/vnd.ms-excel.controlproperties+xml"/>
  <Override PartName="/xl/ctrlProps/ctrlProp44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38.xml" ContentType="application/vnd.ms-excel.controlproperties+xml"/>
  <Override PartName="/xl/ctrlProps/ctrlProp50.xml" ContentType="application/vnd.ms-excel.controlproperties+xml"/>
  <Override PartName="/xl/ctrlProps/ctrlProp49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11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app.xml" ContentType="application/vnd.openxmlformats-officedocument.extended-properties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xl/ctrlProps/ctrlProp64.xml" ContentType="application/vnd.ms-excel.controlproperties+xml"/>
  <Override PartName="/xl/ctrlProps/ctrlProp58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83.xml" ContentType="application/vnd.ms-excel.controlproperties+xml"/>
  <Override PartName="/xl/ctrlProps/ctrlProp120.xml" ContentType="application/vnd.ms-excel.controlproperties+xml"/>
  <Override PartName="/xl/ctrlProps/ctrlProp119.xml" ContentType="application/vnd.ms-excel.controlproperties+xml"/>
  <Override PartName="/xl/ctrlProps/ctrlProp118.xml" ContentType="application/vnd.ms-excel.controlproperties+xml"/>
  <Override PartName="/xl/ctrlProps/ctrlProp85.xml" ContentType="application/vnd.ms-excel.controlproperties+xml"/>
  <Override PartName="/xl/ctrlProps/ctrlProp84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8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81.xml" ContentType="application/vnd.ms-excel.controlproperties+xml"/>
  <Override PartName="/xl/ctrlProps/ctrlProp80.xml" ContentType="application/vnd.ms-excel.controlproperties+xml"/>
  <Override PartName="/xl/ctrlProps/ctrlProp79.xml" ContentType="application/vnd.ms-excel.controlproperties+xml"/>
  <Override PartName="/xl/ctrlProps/ctrlProp132.xml" ContentType="application/vnd.ms-excel.controlproperties+xml"/>
  <Override PartName="/xl/ctrlProps/ctrlProp131.xml" ContentType="application/vnd.ms-excel.controlproperties+xml"/>
  <Override PartName="/xl/ctrlProps/ctrlProp130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86.xml" ContentType="application/vnd.ms-excel.controlproperties+xml"/>
  <Override PartName="/xl/ctrlProps/ctrlProp115.xml" ContentType="application/vnd.ms-excel.controlproperties+xml"/>
  <Override PartName="/xl/ctrlProps/ctrlProp114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97.xml" ContentType="application/vnd.ms-excel.controlproperties+xml"/>
  <Override PartName="/xl/ctrlProps/ctrlProp96.xml" ContentType="application/vnd.ms-excel.controlproperties+xml"/>
  <Override PartName="/xl/ctrlProps/ctrlProp95.xml" ContentType="application/vnd.ms-excel.controlproperties+xml"/>
  <Override PartName="/xl/ctrlProps/ctrlProp92.xml" ContentType="application/vnd.ms-excel.controlproperties+xml"/>
  <Override PartName="/xl/ctrlProps/ctrlProp91.xml" ContentType="application/vnd.ms-excel.controlproperties+xml"/>
  <Override PartName="/xl/ctrlProps/ctrlProp90.xml" ContentType="application/vnd.ms-excel.controlproperties+xml"/>
  <Override PartName="/xl/ctrlProps/ctrlProp89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78.xml" ContentType="application/vnd.ms-excel.controlproperties+xml"/>
  <Override PartName="/xl/ctrlProps/ctrlProp136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70.xml" ContentType="application/vnd.ms-excel.controlproperties+xml"/>
  <Override PartName="/xl/ctrlProps/ctrlProp164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63.xml" ContentType="application/vnd.ms-excel.controlproperties+xml"/>
  <Override PartName="/xl/ctrlProps/ctrlProp62.xml" ContentType="application/vnd.ms-excel.controlproperties+xml"/>
  <Override PartName="/xl/ctrlProps/ctrlProp61.xml" ContentType="application/vnd.ms-excel.controlproperties+xml"/>
  <Override PartName="/xl/ctrlProps/ctrlProp60.xml" ContentType="application/vnd.ms-excel.controlproperties+xml"/>
  <Override PartName="/xl/ctrlProps/ctrlProp59.xml" ContentType="application/vnd.ms-excel.controlproperties+xml"/>
  <Override PartName="/xl/ctrlProps/ctrlProp9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173.xml" ContentType="application/vnd.ms-excel.controlproperties+xml"/>
  <Override PartName="/xl/ctrlProps/ctrlProp69.xml" ContentType="application/vnd.ms-excel.controlproperties+xml"/>
  <Override PartName="/xl/ctrlProps/ctrlProp68.xml" ContentType="application/vnd.ms-excel.controlproperties+xml"/>
  <Override PartName="/xl/ctrlProps/ctrlProp67.xml" ContentType="application/vnd.ms-excel.controlproperties+xml"/>
  <Override PartName="/xl/ctrlProps/ctrlProp158.xml" ContentType="application/vnd.ms-excel.controlproperties+xml"/>
  <Override PartName="/xl/ctrlProps/ctrlProp157.xml" ContentType="application/vnd.ms-excel.controlproperties+xml"/>
  <Override PartName="/xl/ctrlProps/ctrlProp71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44.xml" ContentType="application/vnd.ms-excel.controlproperties+xml"/>
  <Override PartName="/xl/ctrlProps/ctrlProp143.xml" ContentType="application/vnd.ms-excel.controlproperties+xml"/>
  <Override PartName="/xl/ctrlProps/ctrlProp142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77.xml" ContentType="application/vnd.ms-excel.controlproperties+xml"/>
  <Override PartName="/xl/ctrlProps/ctrlProp150.xml" ContentType="application/vnd.ms-excel.controlproperties+xml"/>
  <Override PartName="/xl/ctrlProps/ctrlProp74.xml" ContentType="application/vnd.ms-excel.controlproperties+xml"/>
  <Override PartName="/xl/ctrlProps/ctrlProp73.xml" ContentType="application/vnd.ms-excel.controlproperties+xml"/>
  <Override PartName="/xl/ctrlProps/ctrlProp72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156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5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t. Permas\5. 2024\"/>
    </mc:Choice>
  </mc:AlternateContent>
  <bookViews>
    <workbookView xWindow="0" yWindow="0" windowWidth="20490" windowHeight="6930" firstSheet="3" activeTab="5"/>
  </bookViews>
  <sheets>
    <sheet name="Sheet3" sheetId="3" state="hidden" r:id="rId1"/>
    <sheet name="Sheet3 (2)" sheetId="5" state="hidden" r:id="rId2"/>
    <sheet name="Sheet6" sheetId="6" state="hidden" r:id="rId3"/>
    <sheet name="Menu Utama" sheetId="7" r:id="rId4"/>
    <sheet name="1. Tata Laksana" sheetId="8" r:id="rId5"/>
    <sheet name="1.1 Evidence" sheetId="9" r:id="rId6"/>
    <sheet name="1.2 Evidence" sheetId="11" r:id="rId7"/>
    <sheet name="1.3 Evidence" sheetId="13" r:id="rId8"/>
    <sheet name="1.4 Evidence" sheetId="14" r:id="rId9"/>
    <sheet name="1.5 Evidence" sheetId="15" r:id="rId10"/>
    <sheet name="2. Pengawasan" sheetId="16" r:id="rId11"/>
    <sheet name="2.1 Evidence" sheetId="17" r:id="rId12"/>
    <sheet name="2.2 Evidence" sheetId="18" r:id="rId13"/>
    <sheet name="2.3 Evidence" sheetId="19" r:id="rId14"/>
    <sheet name="Pelayanan Publik" sheetId="21" r:id="rId15"/>
    <sheet name="3.1 Evidence" sheetId="22" r:id="rId16"/>
    <sheet name="3.2 Evidence" sheetId="23" r:id="rId17"/>
    <sheet name="3.3 Evidence" sheetId="24" r:id="rId18"/>
    <sheet name="3.4 Evidence" sheetId="25" r:id="rId19"/>
    <sheet name="3.5 Evidence" sheetId="26" r:id="rId20"/>
    <sheet name="4. Partisipasi Masyarakat" sheetId="30" r:id="rId21"/>
    <sheet name="4.1 Evidence" sheetId="31" r:id="rId22"/>
    <sheet name="4.2 Evidence" sheetId="32" r:id="rId23"/>
    <sheet name="4.3 Evidence" sheetId="33" r:id="rId24"/>
    <sheet name="5. Kearifan Lokal" sheetId="27" r:id="rId25"/>
    <sheet name="5.1 Evidence" sheetId="28" r:id="rId26"/>
    <sheet name="5.2 Evidence" sheetId="29" r:id="rId27"/>
    <sheet name="Backend" sheetId="10" state="hidden" r:id="rId28"/>
  </sheets>
  <definedNames>
    <definedName name="_xlnm.Print_Area" localSheetId="4">'1. Tata Laksana'!$A$1:$AB$73</definedName>
    <definedName name="_xlnm.Print_Area" localSheetId="5">'1.1 Evidence'!$A$1:$AA$26</definedName>
    <definedName name="_xlnm.Print_Area" localSheetId="6">'1.2 Evidence'!$A$1:$AA$22</definedName>
    <definedName name="_xlnm.Print_Area" localSheetId="7">'1.3 Evidence'!$A$1:$AA$18</definedName>
    <definedName name="_xlnm.Print_Area" localSheetId="8">'1.4 Evidence'!$A$1:$AA$22</definedName>
    <definedName name="_xlnm.Print_Area" localSheetId="9">'1.5 Evidence'!$A$1:$AA$18</definedName>
    <definedName name="_xlnm.Print_Area" localSheetId="11">'2.1 Evidence'!$A$1:$AA$22</definedName>
    <definedName name="_xlnm.Print_Area" localSheetId="12">'2.2 Evidence'!$A$1:$AA$17</definedName>
    <definedName name="_xlnm.Print_Area" localSheetId="13">'2.3 Evidence'!$A$1:$AA$16</definedName>
    <definedName name="_xlnm.Print_Area" localSheetId="15">'3.1 Evidence'!$A$1:$AA$18</definedName>
    <definedName name="_xlnm.Print_Area" localSheetId="16">'3.2 Evidence'!$A$1:$AA$18</definedName>
    <definedName name="_xlnm.Print_Area" localSheetId="17">'3.3 Evidence'!$A$1:$AA$18</definedName>
    <definedName name="_xlnm.Print_Area" localSheetId="18">'3.4 Evidence'!$A$1:$AA$18</definedName>
    <definedName name="_xlnm.Print_Area" localSheetId="19">'3.5 Evidence'!$A$1:$AA$18</definedName>
    <definedName name="_xlnm.Print_Area" localSheetId="21">'4.1 Evidence'!$A$1:$AA$26</definedName>
    <definedName name="_xlnm.Print_Area" localSheetId="22">'4.2 Evidence'!$A$1:$AA$26</definedName>
    <definedName name="_xlnm.Print_Area" localSheetId="23">'4.3 Evidence'!$A$1:$AA$18</definedName>
    <definedName name="_xlnm.Print_Area" localSheetId="24">'5. Kearifan Lokal'!$A$1:$AB$66</definedName>
    <definedName name="_xlnm.Print_Area" localSheetId="25">'5.1 Evidence'!$A$1:$AA$20</definedName>
    <definedName name="_xlnm.Print_Area" localSheetId="26">'5.2 Evidence'!$A$1:$AA$22</definedName>
    <definedName name="_xlnm.Print_Area" localSheetId="14">'Pelayanan Publik'!$A$1:$AB$74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0" i="10" l="1"/>
  <c r="F150" i="10" s="1"/>
  <c r="E35" i="10" l="1"/>
  <c r="F35" i="10" s="1"/>
  <c r="G35" i="10" s="1"/>
  <c r="E64" i="10"/>
  <c r="F64" i="10" s="1"/>
  <c r="G64" i="10" s="1"/>
  <c r="H64" i="10" s="1"/>
  <c r="E128" i="10"/>
  <c r="F128" i="10" s="1"/>
  <c r="G128" i="10" s="1"/>
  <c r="H128" i="10" s="1"/>
  <c r="E114" i="10"/>
  <c r="F114" i="10" s="1"/>
  <c r="G114" i="10" s="1"/>
  <c r="E71" i="10" l="1"/>
  <c r="F71" i="10" s="1"/>
  <c r="G71" i="10" s="1"/>
  <c r="H114" i="10"/>
  <c r="E159" i="10" l="1"/>
  <c r="F159" i="10" s="1"/>
  <c r="G159" i="10" s="1"/>
  <c r="H159" i="10" s="1"/>
  <c r="G150" i="10" l="1"/>
  <c r="H150" i="10" s="1"/>
  <c r="H35" i="10" l="1"/>
  <c r="L150" i="10" l="1"/>
  <c r="D159" i="10"/>
  <c r="D160" i="10" s="1"/>
  <c r="D150" i="10"/>
  <c r="D151" i="10" s="1"/>
  <c r="E143" i="10"/>
  <c r="F143" i="10" s="1"/>
  <c r="G143" i="10" s="1"/>
  <c r="D143" i="10"/>
  <c r="D144" i="10" s="1"/>
  <c r="D128" i="10"/>
  <c r="D129" i="10" s="1"/>
  <c r="D114" i="10"/>
  <c r="E83" i="10"/>
  <c r="F83" i="10" s="1"/>
  <c r="G83" i="10" s="1"/>
  <c r="H83" i="10" s="1"/>
  <c r="H143" i="10" l="1"/>
  <c r="L114" i="10" s="1"/>
  <c r="D115" i="10"/>
  <c r="E76" i="10"/>
  <c r="F76" i="10" s="1"/>
  <c r="G76" i="10" s="1"/>
  <c r="H76" i="10" s="1"/>
  <c r="E107" i="10"/>
  <c r="F107" i="10" s="1"/>
  <c r="G107" i="10" s="1"/>
  <c r="H107" i="10" s="1"/>
  <c r="D107" i="10"/>
  <c r="D108" i="10" s="1"/>
  <c r="E99" i="10"/>
  <c r="F99" i="10" s="1"/>
  <c r="G99" i="10" s="1"/>
  <c r="H99" i="10" s="1"/>
  <c r="D99" i="10"/>
  <c r="D100" i="10" s="1"/>
  <c r="E91" i="10"/>
  <c r="F91" i="10" s="1"/>
  <c r="G91" i="10" s="1"/>
  <c r="H91" i="10" s="1"/>
  <c r="D91" i="10"/>
  <c r="D92" i="10" s="1"/>
  <c r="D83" i="10"/>
  <c r="D84" i="10" s="1"/>
  <c r="D76" i="10"/>
  <c r="D77" i="10" s="1"/>
  <c r="L76" i="10" l="1"/>
  <c r="H71" i="10"/>
  <c r="D71" i="10"/>
  <c r="D72" i="10" s="1"/>
  <c r="D64" i="10"/>
  <c r="D65" i="10" s="1"/>
  <c r="E55" i="10" l="1"/>
  <c r="F55" i="10" s="1"/>
  <c r="G55" i="10" s="1"/>
  <c r="H55" i="10" s="1"/>
  <c r="L55" i="10" s="1"/>
  <c r="D55" i="10"/>
  <c r="D56" i="10" s="1"/>
  <c r="E48" i="10"/>
  <c r="F48" i="10" s="1"/>
  <c r="D48" i="10"/>
  <c r="D49" i="10" s="1"/>
  <c r="G48" i="10" l="1"/>
  <c r="H48" i="10" s="1"/>
  <c r="D35" i="10"/>
  <c r="D36" i="10" s="1"/>
  <c r="E27" i="10" l="1"/>
  <c r="F27" i="10" s="1"/>
  <c r="D27" i="10"/>
  <c r="D28" i="10" s="1"/>
  <c r="E17" i="10"/>
  <c r="F17" i="10" s="1"/>
  <c r="D17" i="10"/>
  <c r="D18" i="10" s="1"/>
  <c r="G27" i="10" l="1"/>
  <c r="H27" i="10" s="1"/>
  <c r="G17" i="10"/>
  <c r="H17" i="10" s="1"/>
  <c r="E2" i="10" l="1"/>
  <c r="F2" i="10" s="1"/>
  <c r="D2" i="10"/>
  <c r="D3" i="10" s="1"/>
  <c r="G2" i="10" l="1"/>
  <c r="H2" i="10" s="1"/>
  <c r="L2" i="10" s="1"/>
  <c r="O2" i="10" s="1"/>
  <c r="P2" i="10" s="1"/>
  <c r="N7" i="5"/>
  <c r="N8" i="5" s="1"/>
  <c r="N7" i="3"/>
  <c r="N8" i="3" s="1"/>
  <c r="O7" i="5" l="1"/>
  <c r="O7" i="3"/>
</calcChain>
</file>

<file path=xl/sharedStrings.xml><?xml version="1.0" encoding="utf-8"?>
<sst xmlns="http://schemas.openxmlformats.org/spreadsheetml/2006/main" count="372" uniqueCount="197">
  <si>
    <t>RPJMDes</t>
  </si>
  <si>
    <t>RKPDes</t>
  </si>
  <si>
    <t>APBDes</t>
  </si>
  <si>
    <t>APBDes Perubahan</t>
  </si>
  <si>
    <t>Laporan Pertanggungjawaban</t>
  </si>
  <si>
    <t>Daftar hadir penyusunan regulasi</t>
  </si>
  <si>
    <t>Undangan penyusunan regulasi</t>
  </si>
  <si>
    <t>Notulensi penyusunan regulasi</t>
  </si>
  <si>
    <t>Dokumentasi penyusunan regulasi</t>
  </si>
  <si>
    <t>Pertanggungjawaban BUMDes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</si>
  <si>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</si>
  <si>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</si>
  <si>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</si>
  <si>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</si>
  <si>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</si>
  <si>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</si>
  <si>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</si>
  <si>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</si>
  <si>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</si>
  <si>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</si>
  <si>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% Display</t>
  </si>
  <si>
    <t>% Bobot</t>
  </si>
  <si>
    <t>Level</t>
  </si>
  <si>
    <t>Bobot</t>
  </si>
  <si>
    <t>Skor</t>
  </si>
  <si>
    <t>Komponen 1 Penguatan Tata Laksana</t>
  </si>
  <si>
    <t>Indikator 1.1</t>
  </si>
  <si>
    <t>Indikator 1.2</t>
  </si>
  <si>
    <t>Indikator 1.3</t>
  </si>
  <si>
    <t>Indikator 1.4</t>
  </si>
  <si>
    <t>Indikator 1.5</t>
  </si>
  <si>
    <t>Terdapat evidence yang terkait regulasi dalam bentuk digital</t>
  </si>
  <si>
    <t>Terdapat perangkat desa memahami mekanisme perecanaan hingga pertanggungjawaban APBDes</t>
  </si>
  <si>
    <t>Terdapat anggota BPD memahami mekanisme perencanaan hingga pertanggungawaban APBDes</t>
  </si>
  <si>
    <t>Terdapat kesesuaian antara APBDes dengan Permendes terkait prioritas penggunaan Dana Desa</t>
  </si>
  <si>
    <t>11.</t>
  </si>
  <si>
    <t>12.</t>
  </si>
  <si>
    <t>13.</t>
  </si>
  <si>
    <t>14.</t>
  </si>
  <si>
    <t>Skor Komponen</t>
  </si>
  <si>
    <t>Struktur organisasi tata kelola Desa beserta tupoksi masing-masing kaur</t>
  </si>
  <si>
    <t>Undangan penyusunan regulasi kepada seluruh aparatur desa</t>
  </si>
  <si>
    <t>Perkades/Perdes/Keputusan Kades/SOP mekanisme evaluasi kinerja perangkat desa</t>
  </si>
  <si>
    <t>Notulensi/daftar hadir/dokumentasi penyusunan regulasi</t>
  </si>
  <si>
    <t>Formasi formulir evaluasi</t>
  </si>
  <si>
    <t>Terdapat evidence terkait regulasi dalam bentuk digital</t>
  </si>
  <si>
    <t>Minimal terdapat perangkat desa memahami mengenai SOTK dan mekanisme evaluasi terhadap perangkat desa</t>
  </si>
  <si>
    <t>Terdapat publikasi terkait regulasi mekanisme dan evaluasi kinerja perangkat desa</t>
  </si>
  <si>
    <t>Minimal terdapat anggota BPD mengetahui mengenai SOTK dan mekanisme evaluasi terhadap perangkat desa</t>
  </si>
  <si>
    <t>Perkades/Perdes/Keputusan Kades/SOP tentang Pengendalian Gratifikasi, Suap dan Konflik Kepentingan</t>
  </si>
  <si>
    <t>Undangan Penyusunan regulasi kepada seluruh aparatur desa</t>
  </si>
  <si>
    <t xml:space="preserve">Notulensi / Daftar Hadir / Dokumentasi Penyusunan regulasi </t>
  </si>
  <si>
    <t>Format lampiran deklarasi CoI</t>
  </si>
  <si>
    <t>Minimal terdapat perangkat desa memahami tentang pengendalian gratifikasi, suap dan konflik kepentingan</t>
  </si>
  <si>
    <t xml:space="preserve">Minimal terdapat anggota BPD memahami tentang pengendalian gratifikasi, suap dan konflik kepentingan </t>
  </si>
  <si>
    <t>Perencanaan pengadaan terkait PBJ</t>
  </si>
  <si>
    <t>KAK/ToR/spesifikasi teknis terkait PBJ dan HPS sesuai peraturan LKPP dan atau kepala daerah tentang tata cara pengadaan barang/jasa di desa</t>
  </si>
  <si>
    <t>Undangan dari Desa kepada Penyedia Jasa sesuai Peraturan PBJ yang berlaku</t>
  </si>
  <si>
    <t xml:space="preserve">Surat penawaran dari Penyedia Jasa </t>
  </si>
  <si>
    <t>SK Tim Pelaksana Kegiatan</t>
  </si>
  <si>
    <t>Perjanjian Kerjasama</t>
  </si>
  <si>
    <t>Dokumen penyelesaian pembayaran</t>
  </si>
  <si>
    <t>Seluruh evidence dalam bentuk digital</t>
  </si>
  <si>
    <t>Perencanaan pengadaan telah terpublikasi</t>
  </si>
  <si>
    <t>Terdapat papan informasi dan/atau publikasi tentang pekerjaan dilaksanakan</t>
  </si>
  <si>
    <t>Hasil pekerjaan dapat memberi manfaat bagi masyarakat</t>
  </si>
  <si>
    <t>Random check dengan penyedia yang menyatakan bahwa selama proses pengadaan tidak ada indikasi gratifikasi dan sejenisnya</t>
  </si>
  <si>
    <t xml:space="preserve"> </t>
  </si>
  <si>
    <t>Level 4</t>
  </si>
  <si>
    <t>`</t>
  </si>
  <si>
    <t>Perkades/Perdes/Keputusan Kades/SOP tentang Pakta Integritas</t>
  </si>
  <si>
    <t>Dokumen Pakta Integritas yang ditandatangani Aparat Desa</t>
  </si>
  <si>
    <t xml:space="preserve">Notulensi/Daftar Hadir/Dokumentasi Penyusunan regulasi </t>
  </si>
  <si>
    <t>Terdapat perangkat desa yang memahami substansi tentang Pakta Integritas yang ditandatangani</t>
  </si>
  <si>
    <t>Terdapat anggota BPD yang mengetahui bahwa ada Pakta Integritas bagi perangkat desa</t>
  </si>
  <si>
    <t>Indikator 2.1</t>
  </si>
  <si>
    <t>Indikator 2.2</t>
  </si>
  <si>
    <t>Indikator 2.3</t>
  </si>
  <si>
    <t>Komponen 2 Pengawasan</t>
  </si>
  <si>
    <t>Undangan kegiatan pengawasan dan evaluasi kepada seluruh perangkat Desa dan Aparatur Desa</t>
  </si>
  <si>
    <t>Notulensi kegiatan</t>
  </si>
  <si>
    <t>Daftar hadir</t>
  </si>
  <si>
    <t>Dokumentasi</t>
  </si>
  <si>
    <t>Lampiran formulir pengawasan dan evaluasi (tupoksi perangkat desa, dokumen pendukung, kriteria penilaian dan catatan</t>
  </si>
  <si>
    <t>Minimal terdapat anggota BPD mengetahui mengenai kegiatan pengawasan dan evaluasi kinerja perangkat desa</t>
  </si>
  <si>
    <t>Terdapat tindak lanjut dari hasil evaluasi sebelumnya</t>
  </si>
  <si>
    <t>Arsip/Dokumen hasil Pembinaan,  Petunjuk, Arahan, Pengawasan, dan Pemeriksaan dari Pemerintah Pusat/Daerah</t>
  </si>
  <si>
    <t xml:space="preserve">Surat keterangan/penjelasan terhadap Pembinaan,  Petunjuk, Arahan, Pengawasan, dan Pemeriksaan dari Pemerintah Pusat/Daerah yang belum bisa diselesaikan dalam tahun berjalan </t>
  </si>
  <si>
    <t>Surat Penyelesaian/Berita acara penyelesaian atas  Pembinaan, Petunjuk, Arahan, Pengawasan, dan Pemeriksaan dari Pemerintah Pusat/Daerah Pemeriksaan Temuan dengan melampirkan bukti dukung</t>
  </si>
  <si>
    <t xml:space="preserve">Dalam jangka waktu lebih dari 6 bulan telah memberikan respon terhadap hasil Tindak Lanjut Pembinaan, Petunjuk, Arahan, Pengawasan, dan Pemeriksaan dari Pemerintah </t>
  </si>
  <si>
    <t xml:space="preserve">Dalam jangka waktu paling lambat 6 bulan telah memberikan respon terhadap hasil Tindak Lanjut Pembinaan, Petunjuk, Arahan, Pengawasan, dan Pemeriksaan dari Pemerintah </t>
  </si>
  <si>
    <t xml:space="preserve">Dalam jangka waktu paling lambat 3 bulan telah memberikan respon terhadap hasil Tindak Lanjut Pembinaan, Petunjuk, Arahan, Pengawasan, dan Pemeriksaan dari Pemerintah </t>
  </si>
  <si>
    <t xml:space="preserve">Surat pernyataan oleh kepala desa bersama inspektorat Kabupaten, kadis PMD Kabupaten </t>
  </si>
  <si>
    <t>Surat keterangan dari APH berdasarkan surat permohonan dari Pemkab</t>
  </si>
  <si>
    <t>Screenshot hasil penelusuran berita bahwa tidak ditemukan kasus tindak pidana korupsi di desa tersebut</t>
  </si>
  <si>
    <t>Surat pernyataan diupload ke website desa</t>
  </si>
  <si>
    <t>Tidak adanya Aparatur Desa dalam 3 (tiga) tahun terakhir yang terjerat Tindak Pidana Korupsi</t>
  </si>
  <si>
    <t>Komponen</t>
  </si>
  <si>
    <t>Indikator 3.1</t>
  </si>
  <si>
    <t>Indikator 3.2</t>
  </si>
  <si>
    <t>Indikator 3.3</t>
  </si>
  <si>
    <t>Indikator 3.4</t>
  </si>
  <si>
    <t>Indikator 3.5</t>
  </si>
  <si>
    <t>Prosedur baku penerimaan, penanganan dan tindaklanjut pengaduan</t>
  </si>
  <si>
    <t>Saluran penerimaan pengaduan (digital berupa Email/Website/media sosial dan konvensional)</t>
  </si>
  <si>
    <t>Publikasi prosedur baku dan saluran pengaduan</t>
  </si>
  <si>
    <t>Media informasi terkait prosedur dan saluran pengaduan</t>
  </si>
  <si>
    <t>Adanya informasi rekap dan progres tindak lanjut yang didiskusikan secara berkala di forum internal pemerintah desa</t>
  </si>
  <si>
    <t>Adanya Random check terhadap unsur masyarakat yang menyampaikan aduan yang sudah selesai, (hasil diharapkan masy tau aduannya sudah di TL, memadai, dll)</t>
  </si>
  <si>
    <t>Survey kepuasan berdasarkan pelayanan yang diberikan pemerintah desa kepada masyarakat</t>
  </si>
  <si>
    <t>Pelaksanaan  Survey berdasarkan pada Pedoman penyusunan survey kepuasan masyarakat yang dikeluarkan oleh KemenPAN RB (PermenPAN RB No. 14 tahun 2017/yang berlaku).</t>
  </si>
  <si>
    <t>Terdapat Survey puas dan tidak puas</t>
  </si>
  <si>
    <t>Terdapat Survey Kuosioner</t>
  </si>
  <si>
    <t>Terdapat Survey Web Based</t>
  </si>
  <si>
    <t>Terdapat laporan dari hasil Survey Web Based / Survey Kuesioner berserta rencana tindaklanjutnya</t>
  </si>
  <si>
    <t>Terdapat publikasi hasil survey dan rencana tindak lanjut di website desa/ media sosial desa / papan pengumuman desa</t>
  </si>
  <si>
    <t>Informasi SPM sesuai dengan  Permendagri No. 2 tahun 2017</t>
  </si>
  <si>
    <t>Media Informasi (Poster, Banner, Media Sosial dan Website)</t>
  </si>
  <si>
    <t>Terdapat informasi jenis layanan di kantor Pemerintah Desa dalam bentuk fisik/konvensional</t>
  </si>
  <si>
    <t xml:space="preserve">Ada aplikasi penunjang/grup Whatsapp dan sejenisnya sebagai forum interaksi masyarakat dan perangkat desa </t>
  </si>
  <si>
    <t>Telah terpublikasi dengan jelas dikantor desa/website/media sosial : Syarat, Alur/Proses, dan SLA (Lama layanan), dan Biaya Pelayanan</t>
  </si>
  <si>
    <t>Di antara perangkat desa yang diwawancara mengetahui jenis layanan kepada masyarakat</t>
  </si>
  <si>
    <t>Masyarakat mengetahui dengan jelas layanan yang diberikan oleh desa (on the spot interview)</t>
  </si>
  <si>
    <t>Terdapat informasi APBDes di kantor desa dalam bentuk fisik/konvensional</t>
  </si>
  <si>
    <t>Terdapat informasi APBDes di dusun dan tempat strategis dalam bentuk fisik/konvensional</t>
  </si>
  <si>
    <t>Telah terpublikasi dengan jelas website/media digital lainnya</t>
  </si>
  <si>
    <t>Di antara perangkat desa memahami struktur APBDes ( sumber pendapatan desa, belanja desa, dll) dan prioritas penggunaan dana desa</t>
  </si>
  <si>
    <t>Masyarakat mengetahui Informasi mengenai APBDes</t>
  </si>
  <si>
    <r>
      <rPr>
        <b/>
        <sz val="28"/>
        <color theme="1"/>
        <rFont val="Calibri"/>
        <family val="2"/>
        <scheme val="minor"/>
      </rPr>
      <t>Baliho/poster APBDES yang mencakup:</t>
    </r>
    <r>
      <rPr>
        <sz val="28"/>
        <color theme="1"/>
        <rFont val="Calibri"/>
        <family val="2"/>
        <scheme val="minor"/>
      </rPr>
      <t xml:space="preserve">
a. Sumber pendapatan
b. Penetapan prioritas pembangunan
c. Alokasi belanja tiap bidang
d. Kontak Aduan</t>
    </r>
  </si>
  <si>
    <r>
      <rPr>
        <b/>
        <sz val="28"/>
        <color theme="1"/>
        <rFont val="Calibri"/>
        <family val="2"/>
        <scheme val="minor"/>
      </rPr>
      <t>Lokasi pemasangan:</t>
    </r>
    <r>
      <rPr>
        <sz val="28"/>
        <color theme="1"/>
        <rFont val="Calibri"/>
        <family val="2"/>
        <scheme val="minor"/>
      </rPr>
      <t xml:space="preserve">
a. Kantor Desa (baliho)
b. Dusun (poster/baliho)
c. Website
d. Media sosial</t>
    </r>
  </si>
  <si>
    <t>Isi Maklumat sesuai dengan PermenPAN RB yang berlaku</t>
  </si>
  <si>
    <r>
      <rPr>
        <b/>
        <sz val="28"/>
        <color theme="1"/>
        <rFont val="Calibri"/>
        <family val="2"/>
        <scheme val="minor"/>
      </rPr>
      <t xml:space="preserve">Isi Maklumat pelayanan memuat:
</t>
    </r>
    <r>
      <rPr>
        <sz val="28"/>
        <color theme="1"/>
        <rFont val="Calibri"/>
        <family val="2"/>
        <scheme val="minor"/>
      </rPr>
      <t>a. Komitmen dari Aparat Desa
b. Konsekuensi hukum
c. Ditandatangani oleh Kepala Desa</t>
    </r>
  </si>
  <si>
    <t>Maklumat Pelayanan dicetak minimal ukuran poster
Lokasi pemasangan:
a. Di tempat pelayanan kantor desa dan dusun
b. Diupload di website dan media sosial</t>
  </si>
  <si>
    <t>Maklumat Pelayanan tersedia di balai desa dalam ukuran cukup, dibingkai dan atau dipasang dalam bentuk yang proper</t>
  </si>
  <si>
    <t>Maklumat Pelayanan juga tersedia pada website/media digital/media sosial</t>
  </si>
  <si>
    <t>Terdapat perangkat desa memahami isi Maklumat Pelayanan desa</t>
  </si>
  <si>
    <t>Unsur masyarakat mengetahui isi Maklumat Pelayanan Desa</t>
  </si>
  <si>
    <t>Komponen 4</t>
  </si>
  <si>
    <t>Indikator 4.1</t>
  </si>
  <si>
    <t>Indikator 4.2</t>
  </si>
  <si>
    <t>Indikator 4.3</t>
  </si>
  <si>
    <t>Komponen 5</t>
  </si>
  <si>
    <t>Indikator 5.1</t>
  </si>
  <si>
    <t>Indikator 5.2</t>
  </si>
  <si>
    <t xml:space="preserve">Peraturan/Surat Keputusan/Surat Edaran tentang kesenian dan adat istiadat </t>
  </si>
  <si>
    <t>Terdapat budaya lokal yang ada mencerminkan nilai antikorupsi</t>
  </si>
  <si>
    <t>Terdapat dokumentasi kegiatan mengenai budaya lokal/ hukum adat/ kegiatan kemasyarakatan yang mendorong upaya pencegahan korupsi</t>
  </si>
  <si>
    <t>Terdapat budaya lokal yang dipublikasikan melalui website/media sosial/media digital</t>
  </si>
  <si>
    <t>Terpublikasi secara rutin</t>
  </si>
  <si>
    <t>Terdapat Peraturan/Surat Keputusan/Surat Edaran mengenai budaya lokal/ hukum adat/ kegiatan kemasyarakatan yang mendorong upaya pencegahan korupsi</t>
  </si>
  <si>
    <t>Konfirmasi masyarakat mengenai budaya lokal/hukum adat yang menggambarkan 9 nilai antikorupsi</t>
  </si>
  <si>
    <t>SK Penetepan/deklarasi/surat pernyataan  tokoh masyarakat, tokoh agama,  Tokoh Adat, Tokoh Pemuda, dan Kaum Perempuan yang mendukung upaya pencegahan korupsi</t>
  </si>
  <si>
    <t xml:space="preserve">Testimoni dari tokoh masyarakat, tokoh agama,  Tokoh Adat, Tokoh Pemuda, dan Kaum Perempuan </t>
  </si>
  <si>
    <t>Bukti diupload diwebsite dan media sosial</t>
  </si>
  <si>
    <t>Bukti aktifitas tokoh dalam mendorong upaya mencegah korupsi</t>
  </si>
  <si>
    <t>Terdapat Peraturan/Surat Keputusan/Surat Edaran penetapan Tokoh Masyarakat, Tokoh Agama, Tokoh Adat, Tokoh Pemuda, dan Kaum Perempuan yang Mendorong Upaya Pencegahan Tindak Pidana Korupsi</t>
  </si>
  <si>
    <t xml:space="preserve"> Testimoni dari masyarakat desa mengenai peran Tokoh Masyarakat, Tokoh Agama, Tokoh Adat, Tokoh Pemuda, dan Kaum Perempuan yang Mendorong Upaya Pencegahan Tindak Pidana Korupsi</t>
  </si>
  <si>
    <t>Bukti aktivitas diupload di website dan media sosial</t>
  </si>
  <si>
    <t>Konfirmasi dari masyarakat mengenai tokoh yang terdapat di desa</t>
  </si>
  <si>
    <t>Terdapat bukti aktivitas tokoh yang mendorong upaya pencegahan tindak pidana korupsi, baik bukti secara fisik ataupun digital</t>
  </si>
  <si>
    <t>Musyawarah Pemangku Kepentingan:</t>
  </si>
  <si>
    <t>Undangan kepada masyarakat desa</t>
  </si>
  <si>
    <t>Notulensi</t>
  </si>
  <si>
    <t>Undangan</t>
  </si>
  <si>
    <t>Keterlibatan unsur masyarakat desa yang tercantum dalam SK Tim Penyusun RKPDes</t>
  </si>
  <si>
    <t>SK Tim Penyusun RKPDes</t>
  </si>
  <si>
    <t>Terdapat aparat pemerintah desa yang memahami prosedur dalam penyusunan RKPDes</t>
  </si>
  <si>
    <t>Terdapat kesesuaian antara notulensi Musdus dan atau Musdes dengan poin yang tercantum pada RKPDes</t>
  </si>
  <si>
    <t>Unsur masyarakat pada Tim Penyusun memahami RKPDes yang dihasilkan</t>
  </si>
  <si>
    <t>Musyawarah Desa:</t>
  </si>
  <si>
    <t>Survey perilaku meliputi:</t>
  </si>
  <si>
    <t>Perilaku masyarakat desa memberikan gratifikasi dan suap</t>
  </si>
  <si>
    <t>Mengetahui, menyadari, dan menghindari konflik kepentingan</t>
  </si>
  <si>
    <t>Mengetahui, memahami, dan mengimplementasikan 9 nilai antikorupsi</t>
  </si>
  <si>
    <t>Hasil rekapitulasi, analisis, dan tindaklanjut</t>
  </si>
  <si>
    <t>Surat edaran terkaiat gratifikasi, suap, dan konflik kepentingan</t>
  </si>
  <si>
    <t>Sosialisasi Perkades secara fisik kepada masyarakat:
a. undangan
b. daftar hadir
c. notulensi
d. dokumentasi
e. digitalisasi melalui video</t>
  </si>
  <si>
    <t>Deklarasi konflik kepentingan yang sudah diisi oleh aparatur desa</t>
  </si>
  <si>
    <t>Terlaksananya survey perilaku</t>
  </si>
  <si>
    <t xml:space="preserve">Terdapat hasil rekapitulasi dan analisa serta tindak lanut kegiatan survey </t>
  </si>
  <si>
    <t>Melakukan sosialisasi hasil survey dan dan menyampaikan surat edaran terkait gratifikasi, suap dan konflik kepentingan</t>
  </si>
  <si>
    <t>Surat edaran tentang Perkades Gratifikasi dan Suap serta konflik kepentingan</t>
  </si>
  <si>
    <t>Terlaksananya deklarasi konflik kepentingan oleh aparat pemerintah desa</t>
  </si>
  <si>
    <t>Random check ke satu anggota masyarakat tentang ada tidaknya praktik/implementasi gratifikasi ke perangkat desa</t>
  </si>
  <si>
    <t xml:space="preserve">5. </t>
  </si>
  <si>
    <t>Undangan/pengumuman kepada masyarakat</t>
  </si>
  <si>
    <t>Notulensi/berita acara</t>
  </si>
  <si>
    <t>Tanda teirma pembayaran upah/daftar hadir</t>
  </si>
  <si>
    <t>LPJ pelaksanaan pembangunan Desa</t>
  </si>
  <si>
    <t xml:space="preserve">Keterlibatan Masyarakat Desa dalam pelaksanaan pembangunan desa dibuktikan dengan dokumentasi kegiatan secara digital/website/media sosial </t>
  </si>
  <si>
    <t>Terdapat Tim Pelaksana Kegiatan  yang mampu menjelaskan prosedur dalam pelaksanaan pembangunan desa</t>
  </si>
  <si>
    <t>Hasil pelaksanaan pembangunan dapat dirasakan oleh masyarakat desa</t>
  </si>
  <si>
    <t>Level 1</t>
  </si>
  <si>
    <t>level 5</t>
  </si>
  <si>
    <t>Skor Total</t>
  </si>
  <si>
    <t>Deklarasi aparat desa untuk tidak menerima gratifikasi dan suap dalam penyelenggaraan pemerintahan desa</t>
  </si>
  <si>
    <t>Kesenian, adat istiadat dan/atau motto/slogan/jargon dan/atau Upaya perangkat desa beserta elemen masyarakat mensosialisasikan pencegahan korupsi dengan memadukan kearifan lokal setempat yang dilengkapi narasi dari 9 nilai antikorupsi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</si>
</sst>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9" fontId="0" fillId="0" borderId="0" xfId="0" applyNumberFormat="1"/>
    <xf numFmtId="9" fontId="0" fillId="0" borderId="0" xfId="1" applyFont="1"/>
    <xf numFmtId="0" fontId="0" fillId="2" borderId="0" xfId="0" applyFill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0" fillId="2" borderId="1" xfId="0" applyFill="1" applyBorder="1"/>
    <xf numFmtId="0" fontId="0" fillId="3" borderId="0" xfId="0" applyFill="1"/>
    <xf numFmtId="0" fontId="0" fillId="3" borderId="2" xfId="0" applyFill="1" applyBorder="1"/>
    <xf numFmtId="0" fontId="0" fillId="0" borderId="0" xfId="0" applyFill="1"/>
    <xf numFmtId="0" fontId="6" fillId="0" borderId="0" xfId="0" applyFont="1" applyFill="1" applyBorder="1"/>
    <xf numFmtId="0" fontId="6" fillId="0" borderId="0" xfId="0" applyFont="1" applyFill="1"/>
    <xf numFmtId="0" fontId="6" fillId="3" borderId="0" xfId="0" applyFont="1" applyFill="1"/>
    <xf numFmtId="0" fontId="6" fillId="5" borderId="0" xfId="0" applyFont="1" applyFill="1"/>
    <xf numFmtId="0" fontId="0" fillId="5" borderId="0" xfId="0" applyFill="1"/>
    <xf numFmtId="0" fontId="6" fillId="5" borderId="1" xfId="0" applyFont="1" applyFill="1" applyBorder="1"/>
    <xf numFmtId="0" fontId="0" fillId="5" borderId="1" xfId="0" applyFill="1" applyBorder="1"/>
    <xf numFmtId="0" fontId="6" fillId="6" borderId="3" xfId="0" applyFont="1" applyFill="1" applyBorder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5" fillId="5" borderId="1" xfId="0" applyFont="1" applyFill="1" applyBorder="1"/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vertical="center" wrapText="1"/>
    </xf>
    <xf numFmtId="0" fontId="6" fillId="5" borderId="0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wrapText="1"/>
    </xf>
    <xf numFmtId="0" fontId="7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wrapText="1"/>
    </xf>
    <xf numFmtId="0" fontId="6" fillId="6" borderId="6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/>
    <xf numFmtId="0" fontId="4" fillId="3" borderId="0" xfId="0" applyFont="1" applyFill="1" applyBorder="1" applyAlignment="1">
      <alignment horizontal="left" wrapText="1"/>
    </xf>
    <xf numFmtId="0" fontId="0" fillId="0" borderId="8" xfId="0" applyBorder="1"/>
    <xf numFmtId="0" fontId="0" fillId="4" borderId="8" xfId="0" applyFill="1" applyBorder="1"/>
    <xf numFmtId="0" fontId="7" fillId="5" borderId="11" xfId="0" applyFont="1" applyFill="1" applyBorder="1" applyAlignment="1">
      <alignment horizontal="center" vertical="center"/>
    </xf>
    <xf numFmtId="0" fontId="5" fillId="5" borderId="8" xfId="0" applyFont="1" applyFill="1" applyBorder="1"/>
    <xf numFmtId="0" fontId="6" fillId="5" borderId="8" xfId="0" applyFont="1" applyFill="1" applyBorder="1"/>
    <xf numFmtId="0" fontId="6" fillId="6" borderId="11" xfId="0" applyFont="1" applyFill="1" applyBorder="1"/>
    <xf numFmtId="0" fontId="6" fillId="5" borderId="7" xfId="0" applyFont="1" applyFill="1" applyBorder="1"/>
    <xf numFmtId="0" fontId="7" fillId="5" borderId="7" xfId="0" applyFont="1" applyFill="1" applyBorder="1" applyAlignment="1">
      <alignment horizontal="center" vertical="center"/>
    </xf>
    <xf numFmtId="9" fontId="0" fillId="0" borderId="0" xfId="1" quotePrefix="1" applyFont="1"/>
    <xf numFmtId="0" fontId="0" fillId="7" borderId="0" xfId="0" applyFill="1"/>
    <xf numFmtId="0" fontId="0" fillId="8" borderId="0" xfId="0" applyFill="1"/>
    <xf numFmtId="0" fontId="0" fillId="7" borderId="8" xfId="0" applyFill="1" applyBorder="1"/>
    <xf numFmtId="0" fontId="0" fillId="8" borderId="8" xfId="0" applyFill="1" applyBorder="1"/>
    <xf numFmtId="0" fontId="0" fillId="10" borderId="0" xfId="0" applyFill="1"/>
    <xf numFmtId="0" fontId="0" fillId="10" borderId="8" xfId="0" applyFill="1" applyBorder="1"/>
    <xf numFmtId="0" fontId="0" fillId="11" borderId="0" xfId="0" applyFill="1"/>
    <xf numFmtId="0" fontId="9" fillId="5" borderId="3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49" fontId="0" fillId="4" borderId="0" xfId="0" applyNumberFormat="1" applyFill="1"/>
    <xf numFmtId="0" fontId="5" fillId="5" borderId="3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5" fillId="5" borderId="3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5" fillId="5" borderId="4" xfId="0" applyFont="1" applyFill="1" applyBorder="1" applyAlignment="1"/>
    <xf numFmtId="0" fontId="5" fillId="5" borderId="1" xfId="0" applyFont="1" applyFill="1" applyBorder="1" applyAlignment="1"/>
    <xf numFmtId="0" fontId="5" fillId="5" borderId="5" xfId="0" applyFont="1" applyFill="1" applyBorder="1" applyAlignment="1"/>
    <xf numFmtId="0" fontId="5" fillId="5" borderId="0" xfId="0" applyFont="1" applyFill="1" applyBorder="1" applyAlignment="1">
      <alignment horizontal="left" wrapText="1"/>
    </xf>
    <xf numFmtId="0" fontId="5" fillId="5" borderId="0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8" fillId="5" borderId="5" xfId="0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3" fillId="9" borderId="0" xfId="0" applyFont="1" applyFill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B8-4ECA-8417-6E95401F1304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2700000" scaled="1"/>
                <a:tileRect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5-4279-961A-0AF56860E846}"/>
              </c:ext>
            </c:extLst>
          </c:dPt>
          <c:dLbls>
            <c:delete val="1"/>
          </c:dLbls>
          <c:val>
            <c:numRef>
              <c:f>Sheet3!$M$2:$M$3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865-4279-961A-0AF56860E84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B1-4154-8A84-63A9D3B7FB98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B1-4154-8A84-63A9D3B7FB98}"/>
              </c:ext>
            </c:extLst>
          </c:dPt>
          <c:dLbls>
            <c:delete val="1"/>
          </c:dLbls>
          <c:val>
            <c:numRef>
              <c:f>Sheet3!$N$7:$N$8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1-4154-8A84-63A9D3B7FB9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BF-49D4-BC32-7716132DA6DF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2700000" scaled="1"/>
                <a:tileRect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BF-49D4-BC32-7716132DA6DF}"/>
              </c:ext>
            </c:extLst>
          </c:dPt>
          <c:dLbls>
            <c:delete val="1"/>
          </c:dLbls>
          <c:val>
            <c:numRef>
              <c:f>'Sheet3 (2)'!$M$2:$M$3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DEBF-49D4-BC32-7716132DA6D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D-44D5-A43C-067A8C756A49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D-44D5-A43C-067A8C756A49}"/>
              </c:ext>
            </c:extLst>
          </c:dPt>
          <c:dLbls>
            <c:delete val="1"/>
          </c:dLbls>
          <c:val>
            <c:numRef>
              <c:f>'Sheet3 (2)'!$N$7:$N$8</c:f>
              <c:numCache>
                <c:formatCode>0%</c:formatCode>
                <c:ptCount val="2"/>
                <c:pt idx="0">
                  <c:v>0.3</c:v>
                </c:pt>
                <c:pt idx="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ED-44D5-A43C-067A8C756A4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1-432D-B492-8128635F983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51-432D-B492-8128635F983F}"/>
              </c:ext>
            </c:extLst>
          </c:dPt>
          <c:val>
            <c:numRef>
              <c:f>Backend!$D$2:$D$3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51-432D-B492-8128635F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80-43E2-819B-BCAEA740D8FB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80-43E2-819B-BCAEA740D8FB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80-43E2-819B-BCAEA740D8FB}"/>
              </c:ext>
            </c:extLst>
          </c:dPt>
          <c:val>
            <c:numRef>
              <c:f>Backend!$D$17:$D$19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80-43E2-819B-BCAEA740D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AE-45F9-AE8F-B054161066F3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AE-45F9-AE8F-B054161066F3}"/>
              </c:ext>
            </c:extLst>
          </c:dPt>
          <c:val>
            <c:numRef>
              <c:f>Backend!$D$27:$D$28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AE-45F9-AE8F-B05416106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46-4290-9D5C-15D9446719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46-4290-9D5C-15D9446719D6}"/>
              </c:ext>
            </c:extLst>
          </c:dPt>
          <c:val>
            <c:numRef>
              <c:f>Backend!$D$35:$D$36</c:f>
              <c:numCache>
                <c:formatCode>0%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6-4290-9D5C-15D944671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39-4BBA-8A3D-E65254F8590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39-4BBA-8A3D-E65254F85902}"/>
              </c:ext>
            </c:extLst>
          </c:dPt>
          <c:val>
            <c:numRef>
              <c:f>Backend!$D$48:$D$49</c:f>
              <c:numCache>
                <c:formatCode>0%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39-4BBA-8A3D-E65254F8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E3-4BA9-BEF8-EF7B366B469B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E3-4BA9-BEF8-EF7B366B469B}"/>
              </c:ext>
            </c:extLst>
          </c:dPt>
          <c:val>
            <c:numRef>
              <c:f>Backend!$D$55:$D$56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E3-4BA9-BEF8-EF7B366B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6C-471F-AFE7-13B05E349F4D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6C-471F-AFE7-13B05E349F4D}"/>
              </c:ext>
            </c:extLst>
          </c:dPt>
          <c:val>
            <c:numRef>
              <c:f>Backend!$D$64:$D$65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6C-471F-AFE7-13B05E34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DA-4507-8E3E-EF23C9509635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DA-4507-8E3E-EF23C9509635}"/>
              </c:ext>
            </c:extLst>
          </c:dPt>
          <c:val>
            <c:numRef>
              <c:f>Backend!$D$71:$D$72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DA-4507-8E3E-EF23C9509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28-4398-B10A-F037DFF6C2B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28-4398-B10A-F037DFF6C2B6}"/>
              </c:ext>
            </c:extLst>
          </c:dPt>
          <c:val>
            <c:numRef>
              <c:f>Backend!$D$76:$D$77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28-4398-B10A-F037DFF6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10-49DA-B00E-A0546223F210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10-49DA-B00E-A0546223F210}"/>
              </c:ext>
            </c:extLst>
          </c:dPt>
          <c:val>
            <c:numRef>
              <c:f>Backend!$D$83:$D$84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10-49DA-B00E-A0546223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F5-431B-8E9A-5BEC3FACC173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F5-431B-8E9A-5BEC3FACC173}"/>
              </c:ext>
            </c:extLst>
          </c:dPt>
          <c:val>
            <c:numRef>
              <c:f>Backend!$D$91:$D$92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F5-431B-8E9A-5BEC3FAC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03-465D-8E5E-3E53A2456A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03-465D-8E5E-3E53A2456A22}"/>
              </c:ext>
            </c:extLst>
          </c:dPt>
          <c:val>
            <c:numRef>
              <c:f>Backend!$D$99:$D$100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03-465D-8E5E-3E53A2456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8-4330-9614-FED2119718A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78-4330-9614-FED2119718AF}"/>
              </c:ext>
            </c:extLst>
          </c:dPt>
          <c:val>
            <c:numRef>
              <c:f>Backend!$D$107:$D$108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78-4330-9614-FED21197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97-4A3C-BEB8-8B890E8AEEB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97-4A3C-BEB8-8B890E8AEEBF}"/>
              </c:ext>
            </c:extLst>
          </c:dPt>
          <c:val>
            <c:numRef>
              <c:f>Backend!$D$114:$D$115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7-4A3C-BEB8-8B890E8AE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35-4BE2-9948-D61559DFB9D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35-4BE2-9948-D61559DFB9DC}"/>
              </c:ext>
            </c:extLst>
          </c:dPt>
          <c:val>
            <c:numRef>
              <c:f>Backend!$D$128:$D$129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35-4BE2-9948-D61559DF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FA-43DF-B20E-32581E31950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FA-43DF-B20E-32581E31950F}"/>
              </c:ext>
            </c:extLst>
          </c:dPt>
          <c:val>
            <c:numRef>
              <c:f>Backend!$D$143:$D$144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FA-43DF-B20E-32581E31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25-4301-B3EF-768C66CAEB33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25-4301-B3EF-768C66CAEB33}"/>
              </c:ext>
            </c:extLst>
          </c:dPt>
          <c:val>
            <c:numRef>
              <c:f>Backend!$D$150:$D$151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25-4301-B3EF-768C66CAE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B-4BF3-AA2E-36D868157C1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1B-4BF3-AA2E-36D868157C1C}"/>
              </c:ext>
            </c:extLst>
          </c:dPt>
          <c:val>
            <c:numRef>
              <c:f>Backend!$D$159:$D$160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1B-4BF3-AA2E-36D86815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60-460B-B569-1DB075FDBA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60-460B-B569-1DB075FDBA44}"/>
              </c:ext>
            </c:extLst>
          </c:dPt>
          <c:val>
            <c:numRef>
              <c:f>Backend!$D$2:$D$3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0-4781-A3CA-77B3A4730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A2-4C59-BDB9-4B75D2676A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A2-4C59-BDB9-4B75D2676A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A2-4C59-BDB9-4B75D2676A6D}"/>
              </c:ext>
            </c:extLst>
          </c:dPt>
          <c:val>
            <c:numRef>
              <c:f>Backend!$D$17:$D$19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4-472E-9717-E7900EFD9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E5-4243-A47A-F0455D9314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E5-4243-A47A-F0455D931464}"/>
              </c:ext>
            </c:extLst>
          </c:dPt>
          <c:val>
            <c:numRef>
              <c:f>Backend!$D$27:$D$28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D-4147-9439-E67B20D4F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48-4199-989C-2B28996D16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48-4199-989C-2B28996D1636}"/>
              </c:ext>
            </c:extLst>
          </c:dPt>
          <c:val>
            <c:numRef>
              <c:f>Backend!$D$35:$D$36</c:f>
              <c:numCache>
                <c:formatCode>0%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6-49D0-A215-AFC5BA060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16-4814-8599-9436FFD078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16-4814-8599-9436FFD078DE}"/>
              </c:ext>
            </c:extLst>
          </c:dPt>
          <c:val>
            <c:numRef>
              <c:f>Backend!$D$48:$D$49</c:f>
              <c:numCache>
                <c:formatCode>0%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2-47C0-8F7F-B287DA69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23-4613-B02D-EFA8010F1B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23-4613-B02D-EFA8010F1B11}"/>
              </c:ext>
            </c:extLst>
          </c:dPt>
          <c:val>
            <c:numRef>
              <c:f>Backend!$D$71:$D$72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7-462D-B249-03511DDD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2-45F6-9233-6AA6FD44F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42-45F6-9233-6AA6FD44F5EB}"/>
              </c:ext>
            </c:extLst>
          </c:dPt>
          <c:val>
            <c:numRef>
              <c:f>Backend!$D$76:$D$77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3-41E7-BDEB-A980AE11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0A-4E66-A437-6D5DFE6BF7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0A-4E66-A437-6D5DFE6BF795}"/>
              </c:ext>
            </c:extLst>
          </c:dPt>
          <c:val>
            <c:numRef>
              <c:f>Backend!$D$83:$D$84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4-4ACB-AE54-B84CD0EC0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34-40F4-9656-7AB1B1A169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34-40F4-9656-7AB1B1A169FF}"/>
              </c:ext>
            </c:extLst>
          </c:dPt>
          <c:val>
            <c:numRef>
              <c:f>Backend!$D$91:$D$92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70A-80D8-45B16E2F7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06-48B0-B6FF-CF2546C103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06-48B0-B6FF-CF2546C10339}"/>
              </c:ext>
            </c:extLst>
          </c:dPt>
          <c:val>
            <c:numRef>
              <c:f>Backend!$D$99:$D$100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1-4E8F-A7B8-7B191D715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CE-478F-9FA3-6315B4A86E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CE-478F-9FA3-6315B4A86EE9}"/>
              </c:ext>
            </c:extLst>
          </c:dPt>
          <c:val>
            <c:numRef>
              <c:f>Backend!$D$107:$D$108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2-4435-919B-63A5E08B7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5E-40EF-85C6-FC01898F00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5E-40EF-85C6-FC01898F0016}"/>
              </c:ext>
            </c:extLst>
          </c:dPt>
          <c:val>
            <c:numRef>
              <c:f>Backend!$D$150:$D$151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C-4863-8DCA-4A02F0DCA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99-48AB-9E56-16D6CBB2AF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99-48AB-9E56-16D6CBB2AF26}"/>
              </c:ext>
            </c:extLst>
          </c:dPt>
          <c:val>
            <c:numRef>
              <c:f>Backend!$D$159:$D$160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3-4782-BB85-7598E5860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6B-4F89-8ABF-D51C189AD0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6B-4F89-8ABF-D51C189AD043}"/>
              </c:ext>
            </c:extLst>
          </c:dPt>
          <c:val>
            <c:numRef>
              <c:f>Backend!$D$114:$D$115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5-4D5C-98CA-217297A23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D5-4249-873E-FDB37D85E5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D5-4249-873E-FDB37D85E584}"/>
              </c:ext>
            </c:extLst>
          </c:dPt>
          <c:val>
            <c:numRef>
              <c:f>Backend!$D$55:$D$56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0-4808-BB15-7A59A6F20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E7-493F-840E-0B73F75D39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E7-493F-840E-0B73F75D39B1}"/>
              </c:ext>
            </c:extLst>
          </c:dPt>
          <c:val>
            <c:numRef>
              <c:f>Backend!$D$64:$D$65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8-48E5-827F-CEA5D764C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DA-4CD9-B1C8-53AF367638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DA-4CD9-B1C8-53AF36763885}"/>
              </c:ext>
            </c:extLst>
          </c:dPt>
          <c:val>
            <c:numRef>
              <c:f>Backend!$D$128:$D$129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4-4125-88F7-32DA51634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29-4C3C-B1A4-E79DEB7712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29-4C3C-B1A4-E79DEB771268}"/>
              </c:ext>
            </c:extLst>
          </c:dPt>
          <c:val>
            <c:numRef>
              <c:f>Backend!$D$143:$D$144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3-4D8B-85B9-F6114C573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M$7" lockText="1" noThreeD="1"/>
</file>

<file path=xl/ctrlProps/ctrlProp2.xml><?xml version="1.0" encoding="utf-8"?>
<formControlPr xmlns="http://schemas.microsoft.com/office/spreadsheetml/2009/9/main" objectType="CheckBox" checked="Checked" fmlaLink="$M$8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M$10" lockText="1" noThreeD="1"/>
</file>

<file path=xl/ctrlProps/ctrlProp5.xml><?xml version="1.0" encoding="utf-8"?>
<formControlPr xmlns="http://schemas.microsoft.com/office/spreadsheetml/2009/9/main" objectType="CheckBox" checked="Checked" fmlaLink="$M$11" lockText="1" noThreeD="1"/>
</file>

<file path=xl/ctrlProps/ctrlProp6.xml><?xml version="1.0" encoding="utf-8"?>
<formControlPr xmlns="http://schemas.microsoft.com/office/spreadsheetml/2009/9/main" objectType="CheckBox" checked="Checked" fmlaLink="$M$12" lockText="1" noThreeD="1"/>
</file>

<file path=xl/ctrlProps/ctrlProp7.xml><?xml version="1.0" encoding="utf-8"?>
<formControlPr xmlns="http://schemas.microsoft.com/office/spreadsheetml/2009/9/main" objectType="CheckBox" checked="Checked" fmlaLink="$M$13" lockText="1" noThreeD="1"/>
</file>

<file path=xl/ctrlProps/ctrlProp8.xml><?xml version="1.0" encoding="utf-8"?>
<formControlPr xmlns="http://schemas.microsoft.com/office/spreadsheetml/2009/9/main" objectType="CheckBox" checked="Checked" fmlaLink="$M$14" lockText="1" noThreeD="1"/>
</file>

<file path=xl/ctrlProps/ctrlProp9.xml><?xml version="1.0" encoding="utf-8"?>
<formControlPr xmlns="http://schemas.microsoft.com/office/spreadsheetml/2009/9/main" objectType="CheckBox" checked="Checked" fmlaLink="$M$15" lockText="1" noThreeD="1"/>
</file>

<file path=xl/ctrlProps/ctrlProp10.xml><?xml version="1.0" encoding="utf-8"?>
<formControlPr xmlns="http://schemas.microsoft.com/office/spreadsheetml/2009/9/main" objectType="CheckBox" checked="Checked" fmlaLink="$M$16" lockText="1" noThreeD="1"/>
</file>

<file path=xl/ctrlProps/ctrlProp11.xml><?xml version="1.0" encoding="utf-8"?>
<formControlPr xmlns="http://schemas.microsoft.com/office/spreadsheetml/2009/9/main" objectType="CheckBox" checked="Checked" fmlaLink="$M$7" lockText="1" noThreeD="1"/>
</file>

<file path=xl/ctrlProps/ctrlProp12.xml><?xml version="1.0" encoding="utf-8"?>
<formControlPr xmlns="http://schemas.microsoft.com/office/spreadsheetml/2009/9/main" objectType="CheckBox" checked="Checked" fmlaLink="$M$8" lockText="1" noThreeD="1"/>
</file>

<file path=xl/ctrlProps/ctrlProp13.xml><?xml version="1.0" encoding="utf-8"?>
<formControlPr xmlns="http://schemas.microsoft.com/office/spreadsheetml/2009/9/main" objectType="CheckBox" checked="Checked" fmlaLink="$M$9" lockText="1" noThreeD="1"/>
</file>

<file path=xl/ctrlProps/ctrlProp14.xml><?xml version="1.0" encoding="utf-8"?>
<formControlPr xmlns="http://schemas.microsoft.com/office/spreadsheetml/2009/9/main" objectType="CheckBox" fmlaLink="$M$10" lockText="1" noThreeD="1"/>
</file>

<file path=xl/ctrlProps/ctrlProp15.xml><?xml version="1.0" encoding="utf-8"?>
<formControlPr xmlns="http://schemas.microsoft.com/office/spreadsheetml/2009/9/main" objectType="CheckBox" fmlaLink="$M$11" lockText="1" noThreeD="1"/>
</file>

<file path=xl/ctrlProps/ctrlProp16.xml><?xml version="1.0" encoding="utf-8"?>
<formControlPr xmlns="http://schemas.microsoft.com/office/spreadsheetml/2009/9/main" objectType="CheckBox" fmlaLink="$M$12" lockText="1" noThreeD="1"/>
</file>

<file path=xl/ctrlProps/ctrlProp17.xml><?xml version="1.0" encoding="utf-8"?>
<formControlPr xmlns="http://schemas.microsoft.com/office/spreadsheetml/2009/9/main" objectType="CheckBox" fmlaLink="$M$13" lockText="1" noThreeD="1"/>
</file>

<file path=xl/ctrlProps/ctrlProp18.xml><?xml version="1.0" encoding="utf-8"?>
<formControlPr xmlns="http://schemas.microsoft.com/office/spreadsheetml/2009/9/main" objectType="CheckBox" fmlaLink="$M$14" lockText="1" noThreeD="1"/>
</file>

<file path=xl/ctrlProps/ctrlProp19.xml><?xml version="1.0" encoding="utf-8"?>
<formControlPr xmlns="http://schemas.microsoft.com/office/spreadsheetml/2009/9/main" objectType="CheckBox" fmlaLink="$M$15" lockText="1" noThreeD="1"/>
</file>

<file path=xl/ctrlProps/ctrlProp20.xml><?xml version="1.0" encoding="utf-8"?>
<formControlPr xmlns="http://schemas.microsoft.com/office/spreadsheetml/2009/9/main" objectType="CheckBox" fmlaLink="$M$16" lockText="1" noThreeD="1"/>
</file>

<file path=xl/ctrlProps/ctrlProp21.xml><?xml version="1.0" encoding="utf-8"?>
<formControlPr xmlns="http://schemas.microsoft.com/office/spreadsheetml/2009/9/main" objectType="CheckBox" fmlaLink="Backend!$C$2" lockText="1" noThreeD="1"/>
</file>

<file path=xl/ctrlProps/ctrlProp22.xml><?xml version="1.0" encoding="utf-8"?>
<formControlPr xmlns="http://schemas.microsoft.com/office/spreadsheetml/2009/9/main" objectType="CheckBox" fmlaLink="Backend!$C$3" lockText="1" noThreeD="1"/>
</file>

<file path=xl/ctrlProps/ctrlProp23.xml><?xml version="1.0" encoding="utf-8"?>
<formControlPr xmlns="http://schemas.microsoft.com/office/spreadsheetml/2009/9/main" objectType="CheckBox" fmlaLink="Backend!$C$4" lockText="1" noThreeD="1"/>
</file>

<file path=xl/ctrlProps/ctrlProp24.xml><?xml version="1.0" encoding="utf-8"?>
<formControlPr xmlns="http://schemas.microsoft.com/office/spreadsheetml/2009/9/main" objectType="CheckBox" fmlaLink="Backend!$C$5" lockText="1" noThreeD="1"/>
</file>

<file path=xl/ctrlProps/ctrlProp25.xml><?xml version="1.0" encoding="utf-8"?>
<formControlPr xmlns="http://schemas.microsoft.com/office/spreadsheetml/2009/9/main" objectType="CheckBox" fmlaLink="Backend!$C$6" lockText="1" noThreeD="1"/>
</file>

<file path=xl/ctrlProps/ctrlProp26.xml><?xml version="1.0" encoding="utf-8"?>
<formControlPr xmlns="http://schemas.microsoft.com/office/spreadsheetml/2009/9/main" objectType="CheckBox" fmlaLink="Backend!$C$7" lockText="1" noThreeD="1"/>
</file>

<file path=xl/ctrlProps/ctrlProp27.xml><?xml version="1.0" encoding="utf-8"?>
<formControlPr xmlns="http://schemas.microsoft.com/office/spreadsheetml/2009/9/main" objectType="CheckBox" fmlaLink="Backend!$C$8" lockText="1" noThreeD="1"/>
</file>

<file path=xl/ctrlProps/ctrlProp28.xml><?xml version="1.0" encoding="utf-8"?>
<formControlPr xmlns="http://schemas.microsoft.com/office/spreadsheetml/2009/9/main" objectType="CheckBox" fmlaLink="Backend!$C$9" lockText="1" noThreeD="1"/>
</file>

<file path=xl/ctrlProps/ctrlProp29.xml><?xml version="1.0" encoding="utf-8"?>
<formControlPr xmlns="http://schemas.microsoft.com/office/spreadsheetml/2009/9/main" objectType="CheckBox" fmlaLink="Backend!$C$10" lockText="1" noThreeD="1"/>
</file>

<file path=xl/ctrlProps/ctrlProp30.xml><?xml version="1.0" encoding="utf-8"?>
<formControlPr xmlns="http://schemas.microsoft.com/office/spreadsheetml/2009/9/main" objectType="CheckBox" fmlaLink="Backend!$C$11" lockText="1" noThreeD="1"/>
</file>

<file path=xl/ctrlProps/ctrlProp31.xml><?xml version="1.0" encoding="utf-8"?>
<formControlPr xmlns="http://schemas.microsoft.com/office/spreadsheetml/2009/9/main" objectType="CheckBox" fmlaLink="Backend!$C$12" lockText="1" noThreeD="1"/>
</file>

<file path=xl/ctrlProps/ctrlProp32.xml><?xml version="1.0" encoding="utf-8"?>
<formControlPr xmlns="http://schemas.microsoft.com/office/spreadsheetml/2009/9/main" objectType="CheckBox" fmlaLink="Backend!$C$13" lockText="1" noThreeD="1"/>
</file>

<file path=xl/ctrlProps/ctrlProp33.xml><?xml version="1.0" encoding="utf-8"?>
<formControlPr xmlns="http://schemas.microsoft.com/office/spreadsheetml/2009/9/main" objectType="CheckBox" fmlaLink="Backend!$C$14" lockText="1" noThreeD="1"/>
</file>

<file path=xl/ctrlProps/ctrlProp34.xml><?xml version="1.0" encoding="utf-8"?>
<formControlPr xmlns="http://schemas.microsoft.com/office/spreadsheetml/2009/9/main" objectType="CheckBox" fmlaLink="Backend!$C$15" lockText="1" noThreeD="1"/>
</file>

<file path=xl/ctrlProps/ctrlProp35.xml><?xml version="1.0" encoding="utf-8"?>
<formControlPr xmlns="http://schemas.microsoft.com/office/spreadsheetml/2009/9/main" objectType="CheckBox" fmlaLink="Backend!$C$17" lockText="1" noThreeD="1"/>
</file>

<file path=xl/ctrlProps/ctrlProp36.xml><?xml version="1.0" encoding="utf-8"?>
<formControlPr xmlns="http://schemas.microsoft.com/office/spreadsheetml/2009/9/main" objectType="CheckBox" fmlaLink="Backend!$C$18" lockText="1" noThreeD="1"/>
</file>

<file path=xl/ctrlProps/ctrlProp37.xml><?xml version="1.0" encoding="utf-8"?>
<formControlPr xmlns="http://schemas.microsoft.com/office/spreadsheetml/2009/9/main" objectType="CheckBox" fmlaLink="Backend!$C$19" lockText="1" noThreeD="1"/>
</file>

<file path=xl/ctrlProps/ctrlProp38.xml><?xml version="1.0" encoding="utf-8"?>
<formControlPr xmlns="http://schemas.microsoft.com/office/spreadsheetml/2009/9/main" objectType="CheckBox" fmlaLink="Backend!$C$20" lockText="1" noThreeD="1"/>
</file>

<file path=xl/ctrlProps/ctrlProp39.xml><?xml version="1.0" encoding="utf-8"?>
<formControlPr xmlns="http://schemas.microsoft.com/office/spreadsheetml/2009/9/main" objectType="CheckBox" fmlaLink="Backend!$C$21" lockText="1" noThreeD="1"/>
</file>

<file path=xl/ctrlProps/ctrlProp40.xml><?xml version="1.0" encoding="utf-8"?>
<formControlPr xmlns="http://schemas.microsoft.com/office/spreadsheetml/2009/9/main" objectType="CheckBox" fmlaLink="Backend!$C$22" lockText="1" noThreeD="1"/>
</file>

<file path=xl/ctrlProps/ctrlProp41.xml><?xml version="1.0" encoding="utf-8"?>
<formControlPr xmlns="http://schemas.microsoft.com/office/spreadsheetml/2009/9/main" objectType="CheckBox" fmlaLink="Backend!$C$23" lockText="1" noThreeD="1"/>
</file>

<file path=xl/ctrlProps/ctrlProp42.xml><?xml version="1.0" encoding="utf-8"?>
<formControlPr xmlns="http://schemas.microsoft.com/office/spreadsheetml/2009/9/main" objectType="CheckBox" fmlaLink="Backend!$C$24" lockText="1" noThreeD="1"/>
</file>

<file path=xl/ctrlProps/ctrlProp43.xml><?xml version="1.0" encoding="utf-8"?>
<formControlPr xmlns="http://schemas.microsoft.com/office/spreadsheetml/2009/9/main" objectType="CheckBox" fmlaLink="Backend!$C$25" lockText="1" noThreeD="1"/>
</file>

<file path=xl/ctrlProps/ctrlProp44.xml><?xml version="1.0" encoding="utf-8"?>
<formControlPr xmlns="http://schemas.microsoft.com/office/spreadsheetml/2009/9/main" objectType="CheckBox" fmlaLink="Backend!$C$27" lockText="1" noThreeD="1"/>
</file>

<file path=xl/ctrlProps/ctrlProp45.xml><?xml version="1.0" encoding="utf-8"?>
<formControlPr xmlns="http://schemas.microsoft.com/office/spreadsheetml/2009/9/main" objectType="CheckBox" fmlaLink="Backend!$C$28" lockText="1" noThreeD="1"/>
</file>

<file path=xl/ctrlProps/ctrlProp46.xml><?xml version="1.0" encoding="utf-8"?>
<formControlPr xmlns="http://schemas.microsoft.com/office/spreadsheetml/2009/9/main" objectType="CheckBox" fmlaLink="Backend!$C$29" lockText="1" noThreeD="1"/>
</file>

<file path=xl/ctrlProps/ctrlProp47.xml><?xml version="1.0" encoding="utf-8"?>
<formControlPr xmlns="http://schemas.microsoft.com/office/spreadsheetml/2009/9/main" objectType="CheckBox" fmlaLink="Backend!$C$31" lockText="1" noThreeD="1"/>
</file>

<file path=xl/ctrlProps/ctrlProp48.xml><?xml version="1.0" encoding="utf-8"?>
<formControlPr xmlns="http://schemas.microsoft.com/office/spreadsheetml/2009/9/main" objectType="CheckBox" fmlaLink="Backend!$C$30" lockText="1" noThreeD="1"/>
</file>

<file path=xl/ctrlProps/ctrlProp49.xml><?xml version="1.0" encoding="utf-8"?>
<formControlPr xmlns="http://schemas.microsoft.com/office/spreadsheetml/2009/9/main" objectType="CheckBox" fmlaLink="Backend!$C$32" lockText="1" noThreeD="1"/>
</file>

<file path=xl/ctrlProps/ctrlProp50.xml><?xml version="1.0" encoding="utf-8"?>
<formControlPr xmlns="http://schemas.microsoft.com/office/spreadsheetml/2009/9/main" objectType="CheckBox" fmlaLink="Backend!$C$33" lockText="1" noThreeD="1"/>
</file>

<file path=xl/ctrlProps/ctrlProp51.xml><?xml version="1.0" encoding="utf-8"?>
<formControlPr xmlns="http://schemas.microsoft.com/office/spreadsheetml/2009/9/main" objectType="CheckBox" fmlaLink="Backend!$C$35" lockText="1" noThreeD="1"/>
</file>

<file path=xl/ctrlProps/ctrlProp52.xml><?xml version="1.0" encoding="utf-8"?>
<formControlPr xmlns="http://schemas.microsoft.com/office/spreadsheetml/2009/9/main" objectType="CheckBox" fmlaLink="Backend!$C$36" lockText="1" noThreeD="1"/>
</file>

<file path=xl/ctrlProps/ctrlProp53.xml><?xml version="1.0" encoding="utf-8"?>
<formControlPr xmlns="http://schemas.microsoft.com/office/spreadsheetml/2009/9/main" objectType="CheckBox" fmlaLink="Backend!$C$37" lockText="1" noThreeD="1"/>
</file>

<file path=xl/ctrlProps/ctrlProp54.xml><?xml version="1.0" encoding="utf-8"?>
<formControlPr xmlns="http://schemas.microsoft.com/office/spreadsheetml/2009/9/main" objectType="CheckBox" fmlaLink="Backend!$C$38" lockText="1" noThreeD="1"/>
</file>

<file path=xl/ctrlProps/ctrlProp55.xml><?xml version="1.0" encoding="utf-8"?>
<formControlPr xmlns="http://schemas.microsoft.com/office/spreadsheetml/2009/9/main" objectType="CheckBox" fmlaLink="Backend!$C$39" lockText="1" noThreeD="1"/>
</file>

<file path=xl/ctrlProps/ctrlProp56.xml><?xml version="1.0" encoding="utf-8"?>
<formControlPr xmlns="http://schemas.microsoft.com/office/spreadsheetml/2009/9/main" objectType="CheckBox" fmlaLink="Backend!$C$40" lockText="1" noThreeD="1"/>
</file>

<file path=xl/ctrlProps/ctrlProp57.xml><?xml version="1.0" encoding="utf-8"?>
<formControlPr xmlns="http://schemas.microsoft.com/office/spreadsheetml/2009/9/main" objectType="CheckBox" fmlaLink="Backend!$C$41" lockText="1" noThreeD="1"/>
</file>

<file path=xl/ctrlProps/ctrlProp58.xml><?xml version="1.0" encoding="utf-8"?>
<formControlPr xmlns="http://schemas.microsoft.com/office/spreadsheetml/2009/9/main" objectType="CheckBox" fmlaLink="Backend!$C$42" lockText="1" noThreeD="1"/>
</file>

<file path=xl/ctrlProps/ctrlProp59.xml><?xml version="1.0" encoding="utf-8"?>
<formControlPr xmlns="http://schemas.microsoft.com/office/spreadsheetml/2009/9/main" objectType="CheckBox" fmlaLink="Backend!$C$43" lockText="1" noThreeD="1"/>
</file>

<file path=xl/ctrlProps/ctrlProp60.xml><?xml version="1.0" encoding="utf-8"?>
<formControlPr xmlns="http://schemas.microsoft.com/office/spreadsheetml/2009/9/main" objectType="CheckBox" fmlaLink="Backend!$C$44" lockText="1" noThreeD="1"/>
</file>

<file path=xl/ctrlProps/ctrlProp61.xml><?xml version="1.0" encoding="utf-8"?>
<formControlPr xmlns="http://schemas.microsoft.com/office/spreadsheetml/2009/9/main" objectType="CheckBox" fmlaLink="Backend!$C$45" lockText="1" noThreeD="1"/>
</file>

<file path=xl/ctrlProps/ctrlProp62.xml><?xml version="1.0" encoding="utf-8"?>
<formControlPr xmlns="http://schemas.microsoft.com/office/spreadsheetml/2009/9/main" objectType="CheckBox" fmlaLink="Backend!$C$46" lockText="1" noThreeD="1"/>
</file>

<file path=xl/ctrlProps/ctrlProp63.xml><?xml version="1.0" encoding="utf-8"?>
<formControlPr xmlns="http://schemas.microsoft.com/office/spreadsheetml/2009/9/main" objectType="CheckBox" fmlaLink="Backend!$C$48" lockText="1" noThreeD="1"/>
</file>

<file path=xl/ctrlProps/ctrlProp64.xml><?xml version="1.0" encoding="utf-8"?>
<formControlPr xmlns="http://schemas.microsoft.com/office/spreadsheetml/2009/9/main" objectType="CheckBox" fmlaLink="Backend!$C$49" lockText="1" noThreeD="1"/>
</file>

<file path=xl/ctrlProps/ctrlProp65.xml><?xml version="1.0" encoding="utf-8"?>
<formControlPr xmlns="http://schemas.microsoft.com/office/spreadsheetml/2009/9/main" objectType="CheckBox" fmlaLink="Backend!$C$50" lockText="1" noThreeD="1"/>
</file>

<file path=xl/ctrlProps/ctrlProp66.xml><?xml version="1.0" encoding="utf-8"?>
<formControlPr xmlns="http://schemas.microsoft.com/office/spreadsheetml/2009/9/main" objectType="CheckBox" fmlaLink="Backend!$C$52" lockText="1" noThreeD="1"/>
</file>

<file path=xl/ctrlProps/ctrlProp67.xml><?xml version="1.0" encoding="utf-8"?>
<formControlPr xmlns="http://schemas.microsoft.com/office/spreadsheetml/2009/9/main" objectType="CheckBox" fmlaLink="Backend!$C$51" lockText="1" noThreeD="1"/>
</file>

<file path=xl/ctrlProps/ctrlProp68.xml><?xml version="1.0" encoding="utf-8"?>
<formControlPr xmlns="http://schemas.microsoft.com/office/spreadsheetml/2009/9/main" objectType="CheckBox" fmlaLink="Backend!$C$53" lockText="1" noThreeD="1"/>
</file>

<file path=xl/ctrlProps/ctrlProp69.xml><?xml version="1.0" encoding="utf-8"?>
<formControlPr xmlns="http://schemas.microsoft.com/office/spreadsheetml/2009/9/main" objectType="CheckBox" fmlaLink="Backend!$C$54" lockText="1" noThreeD="1"/>
</file>

<file path=xl/ctrlProps/ctrlProp70.xml><?xml version="1.0" encoding="utf-8"?>
<formControlPr xmlns="http://schemas.microsoft.com/office/spreadsheetml/2009/9/main" objectType="CheckBox" fmlaLink="Backend!$C$55" lockText="1" noThreeD="1"/>
</file>

<file path=xl/ctrlProps/ctrlProp71.xml><?xml version="1.0" encoding="utf-8"?>
<formControlPr xmlns="http://schemas.microsoft.com/office/spreadsheetml/2009/9/main" objectType="CheckBox" fmlaLink="Backend!$C$56" lockText="1" noThreeD="1"/>
</file>

<file path=xl/ctrlProps/ctrlProp72.xml><?xml version="1.0" encoding="utf-8"?>
<formControlPr xmlns="http://schemas.microsoft.com/office/spreadsheetml/2009/9/main" objectType="CheckBox" fmlaLink="Backend!$C$57" lockText="1" noThreeD="1"/>
</file>

<file path=xl/ctrlProps/ctrlProp73.xml><?xml version="1.0" encoding="utf-8"?>
<formControlPr xmlns="http://schemas.microsoft.com/office/spreadsheetml/2009/9/main" objectType="CheckBox" fmlaLink="Backend!$C$59" lockText="1" noThreeD="1"/>
</file>

<file path=xl/ctrlProps/ctrlProp74.xml><?xml version="1.0" encoding="utf-8"?>
<formControlPr xmlns="http://schemas.microsoft.com/office/spreadsheetml/2009/9/main" objectType="CheckBox" fmlaLink="Backend!$C$58" lockText="1" noThreeD="1"/>
</file>

<file path=xl/ctrlProps/ctrlProp75.xml><?xml version="1.0" encoding="utf-8"?>
<formControlPr xmlns="http://schemas.microsoft.com/office/spreadsheetml/2009/9/main" objectType="CheckBox" fmlaLink="Backend!$C$60" lockText="1" noThreeD="1"/>
</file>

<file path=xl/ctrlProps/ctrlProp76.xml><?xml version="1.0" encoding="utf-8"?>
<formControlPr xmlns="http://schemas.microsoft.com/office/spreadsheetml/2009/9/main" objectType="CheckBox" fmlaLink="Backend!$C$61" lockText="1" noThreeD="1"/>
</file>

<file path=xl/ctrlProps/ctrlProp77.xml><?xml version="1.0" encoding="utf-8"?>
<formControlPr xmlns="http://schemas.microsoft.com/office/spreadsheetml/2009/9/main" objectType="CheckBox" fmlaLink="Backend!$C$62" lockText="1" noThreeD="1"/>
</file>

<file path=xl/ctrlProps/ctrlProp78.xml><?xml version="1.0" encoding="utf-8"?>
<formControlPr xmlns="http://schemas.microsoft.com/office/spreadsheetml/2009/9/main" objectType="CheckBox" fmlaLink="Backend!$C$64" lockText="1" noThreeD="1"/>
</file>

<file path=xl/ctrlProps/ctrlProp79.xml><?xml version="1.0" encoding="utf-8"?>
<formControlPr xmlns="http://schemas.microsoft.com/office/spreadsheetml/2009/9/main" objectType="CheckBox" fmlaLink="Backend!$C$65" lockText="1" noThreeD="1"/>
</file>

<file path=xl/ctrlProps/ctrlProp80.xml><?xml version="1.0" encoding="utf-8"?>
<formControlPr xmlns="http://schemas.microsoft.com/office/spreadsheetml/2009/9/main" objectType="CheckBox" fmlaLink="Backend!$C$66" lockText="1" noThreeD="1"/>
</file>

<file path=xl/ctrlProps/ctrlProp81.xml><?xml version="1.0" encoding="utf-8"?>
<formControlPr xmlns="http://schemas.microsoft.com/office/spreadsheetml/2009/9/main" objectType="CheckBox" fmlaLink="Backend!$C$68" lockText="1" noThreeD="1"/>
</file>

<file path=xl/ctrlProps/ctrlProp82.xml><?xml version="1.0" encoding="utf-8"?>
<formControlPr xmlns="http://schemas.microsoft.com/office/spreadsheetml/2009/9/main" objectType="CheckBox" fmlaLink="Backend!$C$67" lockText="1" noThreeD="1"/>
</file>

<file path=xl/ctrlProps/ctrlProp83.xml><?xml version="1.0" encoding="utf-8"?>
<formControlPr xmlns="http://schemas.microsoft.com/office/spreadsheetml/2009/9/main" objectType="CheckBox" fmlaLink="Backend!$C$69" lockText="1" noThreeD="1"/>
</file>

<file path=xl/ctrlProps/ctrlProp84.xml><?xml version="1.0" encoding="utf-8"?>
<formControlPr xmlns="http://schemas.microsoft.com/office/spreadsheetml/2009/9/main" objectType="CheckBox" fmlaLink="Backend!$C$71" lockText="1" noThreeD="1"/>
</file>

<file path=xl/ctrlProps/ctrlProp85.xml><?xml version="1.0" encoding="utf-8"?>
<formControlPr xmlns="http://schemas.microsoft.com/office/spreadsheetml/2009/9/main" objectType="CheckBox" fmlaLink="Backend!$C$72" lockText="1" noThreeD="1"/>
</file>

<file path=xl/ctrlProps/ctrlProp86.xml><?xml version="1.0" encoding="utf-8"?>
<formControlPr xmlns="http://schemas.microsoft.com/office/spreadsheetml/2009/9/main" objectType="CheckBox" fmlaLink="Backend!$C$73" lockText="1" noThreeD="1"/>
</file>

<file path=xl/ctrlProps/ctrlProp87.xml><?xml version="1.0" encoding="utf-8"?>
<formControlPr xmlns="http://schemas.microsoft.com/office/spreadsheetml/2009/9/main" objectType="CheckBox" fmlaLink="Backend!$C$75" lockText="1" noThreeD="1"/>
</file>

<file path=xl/ctrlProps/ctrlProp88.xml><?xml version="1.0" encoding="utf-8"?>
<formControlPr xmlns="http://schemas.microsoft.com/office/spreadsheetml/2009/9/main" objectType="CheckBox" fmlaLink="Backend!$C$74" lockText="1" noThreeD="1"/>
</file>

<file path=xl/ctrlProps/ctrlProp89.xml><?xml version="1.0" encoding="utf-8"?>
<formControlPr xmlns="http://schemas.microsoft.com/office/spreadsheetml/2009/9/main" objectType="CheckBox" fmlaLink="Backend!$C$76" lockText="1" noThreeD="1"/>
</file>

<file path=xl/ctrlProps/ctrlProp90.xml><?xml version="1.0" encoding="utf-8"?>
<formControlPr xmlns="http://schemas.microsoft.com/office/spreadsheetml/2009/9/main" objectType="CheckBox" fmlaLink="Backend!$C$77" lockText="1" noThreeD="1"/>
</file>

<file path=xl/ctrlProps/ctrlProp91.xml><?xml version="1.0" encoding="utf-8"?>
<formControlPr xmlns="http://schemas.microsoft.com/office/spreadsheetml/2009/9/main" objectType="CheckBox" fmlaLink="Backend!$C$78" lockText="1" noThreeD="1"/>
</file>

<file path=xl/ctrlProps/ctrlProp92.xml><?xml version="1.0" encoding="utf-8"?>
<formControlPr xmlns="http://schemas.microsoft.com/office/spreadsheetml/2009/9/main" objectType="CheckBox" fmlaLink="Backend!$C$80" lockText="1" noThreeD="1"/>
</file>

<file path=xl/ctrlProps/ctrlProp93.xml><?xml version="1.0" encoding="utf-8"?>
<formControlPr xmlns="http://schemas.microsoft.com/office/spreadsheetml/2009/9/main" objectType="CheckBox" fmlaLink="Backend!$C$79" lockText="1" noThreeD="1"/>
</file>

<file path=xl/ctrlProps/ctrlProp94.xml><?xml version="1.0" encoding="utf-8"?>
<formControlPr xmlns="http://schemas.microsoft.com/office/spreadsheetml/2009/9/main" objectType="CheckBox" fmlaLink="Backend!$C$81" lockText="1" noThreeD="1"/>
</file>

<file path=xl/ctrlProps/ctrlProp95.xml><?xml version="1.0" encoding="utf-8"?>
<formControlPr xmlns="http://schemas.microsoft.com/office/spreadsheetml/2009/9/main" objectType="CheckBox" fmlaLink="Backend!$C$83" lockText="1" noThreeD="1"/>
</file>

<file path=xl/ctrlProps/ctrlProp96.xml><?xml version="1.0" encoding="utf-8"?>
<formControlPr xmlns="http://schemas.microsoft.com/office/spreadsheetml/2009/9/main" objectType="CheckBox" fmlaLink="Backend!$C$84" lockText="1" noThreeD="1"/>
</file>

<file path=xl/ctrlProps/ctrlProp97.xml><?xml version="1.0" encoding="utf-8"?>
<formControlPr xmlns="http://schemas.microsoft.com/office/spreadsheetml/2009/9/main" objectType="CheckBox" fmlaLink="Backend!$C$85" lockText="1" noThreeD="1"/>
</file>

<file path=xl/ctrlProps/ctrlProp98.xml><?xml version="1.0" encoding="utf-8"?>
<formControlPr xmlns="http://schemas.microsoft.com/office/spreadsheetml/2009/9/main" objectType="CheckBox" fmlaLink="Backend!$C$87" lockText="1" noThreeD="1"/>
</file>

<file path=xl/ctrlProps/ctrlProp99.xml><?xml version="1.0" encoding="utf-8"?>
<formControlPr xmlns="http://schemas.microsoft.com/office/spreadsheetml/2009/9/main" objectType="CheckBox" fmlaLink="Backend!$C$86" lockText="1" noThreeD="1"/>
</file>

<file path=xl/ctrlProps/ctrlProp100.xml><?xml version="1.0" encoding="utf-8"?>
<formControlPr xmlns="http://schemas.microsoft.com/office/spreadsheetml/2009/9/main" objectType="CheckBox" fmlaLink="Backend!$C$88" lockText="1" noThreeD="1"/>
</file>

<file path=xl/ctrlProps/ctrlProp101.xml><?xml version="1.0" encoding="utf-8"?>
<formControlPr xmlns="http://schemas.microsoft.com/office/spreadsheetml/2009/9/main" objectType="CheckBox" fmlaLink="Backend!$C$89" lockText="1" noThreeD="1"/>
</file>

<file path=xl/ctrlProps/ctrlProp102.xml><?xml version="1.0" encoding="utf-8"?>
<formControlPr xmlns="http://schemas.microsoft.com/office/spreadsheetml/2009/9/main" objectType="CheckBox" fmlaLink="Backend!$C$91" lockText="1" noThreeD="1"/>
</file>

<file path=xl/ctrlProps/ctrlProp103.xml><?xml version="1.0" encoding="utf-8"?>
<formControlPr xmlns="http://schemas.microsoft.com/office/spreadsheetml/2009/9/main" objectType="CheckBox" fmlaLink="Backend!$C$92" lockText="1" noThreeD="1"/>
</file>

<file path=xl/ctrlProps/ctrlProp104.xml><?xml version="1.0" encoding="utf-8"?>
<formControlPr xmlns="http://schemas.microsoft.com/office/spreadsheetml/2009/9/main" objectType="CheckBox" fmlaLink="Backend!$C$93" lockText="1" noThreeD="1"/>
</file>

<file path=xl/ctrlProps/ctrlProp105.xml><?xml version="1.0" encoding="utf-8"?>
<formControlPr xmlns="http://schemas.microsoft.com/office/spreadsheetml/2009/9/main" objectType="CheckBox" fmlaLink="Backend!$C$95" lockText="1" noThreeD="1"/>
</file>

<file path=xl/ctrlProps/ctrlProp106.xml><?xml version="1.0" encoding="utf-8"?>
<formControlPr xmlns="http://schemas.microsoft.com/office/spreadsheetml/2009/9/main" objectType="CheckBox" fmlaLink="Backend!$C$94" lockText="1" noThreeD="1"/>
</file>

<file path=xl/ctrlProps/ctrlProp107.xml><?xml version="1.0" encoding="utf-8"?>
<formControlPr xmlns="http://schemas.microsoft.com/office/spreadsheetml/2009/9/main" objectType="CheckBox" fmlaLink="Backend!$C$96" lockText="1" noThreeD="1"/>
</file>

<file path=xl/ctrlProps/ctrlProp108.xml><?xml version="1.0" encoding="utf-8"?>
<formControlPr xmlns="http://schemas.microsoft.com/office/spreadsheetml/2009/9/main" objectType="CheckBox" fmlaLink="Backend!$C$97" lockText="1" noThreeD="1"/>
</file>

<file path=xl/ctrlProps/ctrlProp109.xml><?xml version="1.0" encoding="utf-8"?>
<formControlPr xmlns="http://schemas.microsoft.com/office/spreadsheetml/2009/9/main" objectType="CheckBox" fmlaLink="Backend!$C$99" lockText="1" noThreeD="1"/>
</file>

<file path=xl/ctrlProps/ctrlProp110.xml><?xml version="1.0" encoding="utf-8"?>
<formControlPr xmlns="http://schemas.microsoft.com/office/spreadsheetml/2009/9/main" objectType="CheckBox" fmlaLink="Backend!$C$100" lockText="1" noThreeD="1"/>
</file>

<file path=xl/ctrlProps/ctrlProp111.xml><?xml version="1.0" encoding="utf-8"?>
<formControlPr xmlns="http://schemas.microsoft.com/office/spreadsheetml/2009/9/main" objectType="CheckBox" fmlaLink="Backend!$C$101" lockText="1" noThreeD="1"/>
</file>

<file path=xl/ctrlProps/ctrlProp112.xml><?xml version="1.0" encoding="utf-8"?>
<formControlPr xmlns="http://schemas.microsoft.com/office/spreadsheetml/2009/9/main" objectType="CheckBox" fmlaLink="Backend!$C$103" lockText="1" noThreeD="1"/>
</file>

<file path=xl/ctrlProps/ctrlProp113.xml><?xml version="1.0" encoding="utf-8"?>
<formControlPr xmlns="http://schemas.microsoft.com/office/spreadsheetml/2009/9/main" objectType="CheckBox" fmlaLink="Backend!$C$102" lockText="1" noThreeD="1"/>
</file>

<file path=xl/ctrlProps/ctrlProp114.xml><?xml version="1.0" encoding="utf-8"?>
<formControlPr xmlns="http://schemas.microsoft.com/office/spreadsheetml/2009/9/main" objectType="CheckBox" fmlaLink="Backend!$C$104" lockText="1" noThreeD="1"/>
</file>

<file path=xl/ctrlProps/ctrlProp115.xml><?xml version="1.0" encoding="utf-8"?>
<formControlPr xmlns="http://schemas.microsoft.com/office/spreadsheetml/2009/9/main" objectType="CheckBox" fmlaLink="Backend!$C$105" lockText="1" noThreeD="1"/>
</file>

<file path=xl/ctrlProps/ctrlProp116.xml><?xml version="1.0" encoding="utf-8"?>
<formControlPr xmlns="http://schemas.microsoft.com/office/spreadsheetml/2009/9/main" objectType="CheckBox" fmlaLink="Backend!$C$107" lockText="1" noThreeD="1"/>
</file>

<file path=xl/ctrlProps/ctrlProp117.xml><?xml version="1.0" encoding="utf-8"?>
<formControlPr xmlns="http://schemas.microsoft.com/office/spreadsheetml/2009/9/main" objectType="CheckBox" fmlaLink="Backend!$C$108" lockText="1" noThreeD="1"/>
</file>

<file path=xl/ctrlProps/ctrlProp118.xml><?xml version="1.0" encoding="utf-8"?>
<formControlPr xmlns="http://schemas.microsoft.com/office/spreadsheetml/2009/9/main" objectType="CheckBox" fmlaLink="Backend!$C$109" lockText="1" noThreeD="1"/>
</file>

<file path=xl/ctrlProps/ctrlProp119.xml><?xml version="1.0" encoding="utf-8"?>
<formControlPr xmlns="http://schemas.microsoft.com/office/spreadsheetml/2009/9/main" objectType="CheckBox" fmlaLink="Backend!$C$111" lockText="1" noThreeD="1"/>
</file>

<file path=xl/ctrlProps/ctrlProp120.xml><?xml version="1.0" encoding="utf-8"?>
<formControlPr xmlns="http://schemas.microsoft.com/office/spreadsheetml/2009/9/main" objectType="CheckBox" fmlaLink="Backend!$C$110" lockText="1" noThreeD="1"/>
</file>

<file path=xl/ctrlProps/ctrlProp121.xml><?xml version="1.0" encoding="utf-8"?>
<formControlPr xmlns="http://schemas.microsoft.com/office/spreadsheetml/2009/9/main" objectType="CheckBox" fmlaLink="Backend!$C$112" lockText="1" noThreeD="1"/>
</file>

<file path=xl/ctrlProps/ctrlProp122.xml><?xml version="1.0" encoding="utf-8"?>
<formControlPr xmlns="http://schemas.microsoft.com/office/spreadsheetml/2009/9/main" objectType="CheckBox" fmlaLink="Backend!$C$113" lockText="1" noThreeD="1"/>
</file>

<file path=xl/ctrlProps/ctrlProp123.xml><?xml version="1.0" encoding="utf-8"?>
<formControlPr xmlns="http://schemas.microsoft.com/office/spreadsheetml/2009/9/main" objectType="CheckBox" fmlaLink="Backend!$C$114" lockText="1" noThreeD="1"/>
</file>

<file path=xl/ctrlProps/ctrlProp124.xml><?xml version="1.0" encoding="utf-8"?>
<formControlPr xmlns="http://schemas.microsoft.com/office/spreadsheetml/2009/9/main" objectType="CheckBox" fmlaLink="Backend!$C$115" lockText="1" noThreeD="1"/>
</file>

<file path=xl/ctrlProps/ctrlProp125.xml><?xml version="1.0" encoding="utf-8"?>
<formControlPr xmlns="http://schemas.microsoft.com/office/spreadsheetml/2009/9/main" objectType="CheckBox" fmlaLink="Backend!$C$116" lockText="1" noThreeD="1"/>
</file>

<file path=xl/ctrlProps/ctrlProp126.xml><?xml version="1.0" encoding="utf-8"?>
<formControlPr xmlns="http://schemas.microsoft.com/office/spreadsheetml/2009/9/main" objectType="CheckBox" fmlaLink="Backend!$C$117" lockText="1" noThreeD="1"/>
</file>

<file path=xl/ctrlProps/ctrlProp127.xml><?xml version="1.0" encoding="utf-8"?>
<formControlPr xmlns="http://schemas.microsoft.com/office/spreadsheetml/2009/9/main" objectType="CheckBox" fmlaLink="Backend!$C$118" lockText="1" noThreeD="1"/>
</file>

<file path=xl/ctrlProps/ctrlProp128.xml><?xml version="1.0" encoding="utf-8"?>
<formControlPr xmlns="http://schemas.microsoft.com/office/spreadsheetml/2009/9/main" objectType="CheckBox" fmlaLink="Backend!$C$119" lockText="1" noThreeD="1"/>
</file>

<file path=xl/ctrlProps/ctrlProp129.xml><?xml version="1.0" encoding="utf-8"?>
<formControlPr xmlns="http://schemas.microsoft.com/office/spreadsheetml/2009/9/main" objectType="CheckBox" fmlaLink="Backend!$C$120" lockText="1" noThreeD="1"/>
</file>

<file path=xl/ctrlProps/ctrlProp130.xml><?xml version="1.0" encoding="utf-8"?>
<formControlPr xmlns="http://schemas.microsoft.com/office/spreadsheetml/2009/9/main" objectType="CheckBox" fmlaLink="Backend!$C$121" lockText="1" noThreeD="1"/>
</file>

<file path=xl/ctrlProps/ctrlProp131.xml><?xml version="1.0" encoding="utf-8"?>
<formControlPr xmlns="http://schemas.microsoft.com/office/spreadsheetml/2009/9/main" objectType="CheckBox" fmlaLink="Backend!$C$122" lockText="1" noThreeD="1"/>
</file>

<file path=xl/ctrlProps/ctrlProp132.xml><?xml version="1.0" encoding="utf-8"?>
<formControlPr xmlns="http://schemas.microsoft.com/office/spreadsheetml/2009/9/main" objectType="CheckBox" fmlaLink="Backend!$C$123" lockText="1" noThreeD="1"/>
</file>

<file path=xl/ctrlProps/ctrlProp133.xml><?xml version="1.0" encoding="utf-8"?>
<formControlPr xmlns="http://schemas.microsoft.com/office/spreadsheetml/2009/9/main" objectType="CheckBox" fmlaLink="Backend!$C$125" lockText="1" noThreeD="1"/>
</file>

<file path=xl/ctrlProps/ctrlProp134.xml><?xml version="1.0" encoding="utf-8"?>
<formControlPr xmlns="http://schemas.microsoft.com/office/spreadsheetml/2009/9/main" objectType="CheckBox" fmlaLink="Backend!$C$126" lockText="1" noThreeD="1"/>
</file>

<file path=xl/ctrlProps/ctrlProp135.xml><?xml version="1.0" encoding="utf-8"?>
<formControlPr xmlns="http://schemas.microsoft.com/office/spreadsheetml/2009/9/main" objectType="CheckBox" fmlaLink="Backend!$C$124" lockText="1" noThreeD="1"/>
</file>

<file path=xl/ctrlProps/ctrlProp136.xml><?xml version="1.0" encoding="utf-8"?>
<formControlPr xmlns="http://schemas.microsoft.com/office/spreadsheetml/2009/9/main" objectType="CheckBox" fmlaLink="Backend!$C$128" lockText="1" noThreeD="1"/>
</file>

<file path=xl/ctrlProps/ctrlProp137.xml><?xml version="1.0" encoding="utf-8"?>
<formControlPr xmlns="http://schemas.microsoft.com/office/spreadsheetml/2009/9/main" objectType="CheckBox" fmlaLink="Backend!$C$129" lockText="1" noThreeD="1"/>
</file>

<file path=xl/ctrlProps/ctrlProp138.xml><?xml version="1.0" encoding="utf-8"?>
<formControlPr xmlns="http://schemas.microsoft.com/office/spreadsheetml/2009/9/main" objectType="CheckBox" fmlaLink="Backend!$C$130" lockText="1" noThreeD="1"/>
</file>

<file path=xl/ctrlProps/ctrlProp139.xml><?xml version="1.0" encoding="utf-8"?>
<formControlPr xmlns="http://schemas.microsoft.com/office/spreadsheetml/2009/9/main" objectType="CheckBox" fmlaLink="Backend!$C$131" lockText="1" noThreeD="1"/>
</file>

<file path=xl/ctrlProps/ctrlProp140.xml><?xml version="1.0" encoding="utf-8"?>
<formControlPr xmlns="http://schemas.microsoft.com/office/spreadsheetml/2009/9/main" objectType="CheckBox" fmlaLink="Backend!$C$133" lockText="1" noThreeD="1"/>
</file>

<file path=xl/ctrlProps/ctrlProp141.xml><?xml version="1.0" encoding="utf-8"?>
<formControlPr xmlns="http://schemas.microsoft.com/office/spreadsheetml/2009/9/main" objectType="CheckBox" fmlaLink="Backend!$C$134" lockText="1" noThreeD="1"/>
</file>

<file path=xl/ctrlProps/ctrlProp142.xml><?xml version="1.0" encoding="utf-8"?>
<formControlPr xmlns="http://schemas.microsoft.com/office/spreadsheetml/2009/9/main" objectType="CheckBox" fmlaLink="Backend!$C$135" lockText="1" noThreeD="1"/>
</file>

<file path=xl/ctrlProps/ctrlProp143.xml><?xml version="1.0" encoding="utf-8"?>
<formControlPr xmlns="http://schemas.microsoft.com/office/spreadsheetml/2009/9/main" objectType="CheckBox" fmlaLink="Backend!$C$136" lockText="1" noThreeD="1"/>
</file>

<file path=xl/ctrlProps/ctrlProp144.xml><?xml version="1.0" encoding="utf-8"?>
<formControlPr xmlns="http://schemas.microsoft.com/office/spreadsheetml/2009/9/main" objectType="CheckBox" fmlaLink="Backend!$C$137" lockText="1" noThreeD="1"/>
</file>

<file path=xl/ctrlProps/ctrlProp145.xml><?xml version="1.0" encoding="utf-8"?>
<formControlPr xmlns="http://schemas.microsoft.com/office/spreadsheetml/2009/9/main" objectType="CheckBox" fmlaLink="Backend!$C$138" lockText="1" noThreeD="1"/>
</file>

<file path=xl/ctrlProps/ctrlProp146.xml><?xml version="1.0" encoding="utf-8"?>
<formControlPr xmlns="http://schemas.microsoft.com/office/spreadsheetml/2009/9/main" objectType="CheckBox" fmlaLink="Backend!$C$140" lockText="1" noThreeD="1"/>
</file>

<file path=xl/ctrlProps/ctrlProp147.xml><?xml version="1.0" encoding="utf-8"?>
<formControlPr xmlns="http://schemas.microsoft.com/office/spreadsheetml/2009/9/main" objectType="CheckBox" fmlaLink="Backend!$C$141" lockText="1" noThreeD="1"/>
</file>

<file path=xl/ctrlProps/ctrlProp148.xml><?xml version="1.0" encoding="utf-8"?>
<formControlPr xmlns="http://schemas.microsoft.com/office/spreadsheetml/2009/9/main" objectType="CheckBox" fmlaLink="Backend!$C$139" lockText="1" noThreeD="1"/>
</file>

<file path=xl/ctrlProps/ctrlProp149.xml><?xml version="1.0" encoding="utf-8"?>
<formControlPr xmlns="http://schemas.microsoft.com/office/spreadsheetml/2009/9/main" objectType="CheckBox" fmlaLink="Backend!$C$132" lockText="1" noThreeD="1"/>
</file>

<file path=xl/ctrlProps/ctrlProp150.xml><?xml version="1.0" encoding="utf-8"?>
<formControlPr xmlns="http://schemas.microsoft.com/office/spreadsheetml/2009/9/main" objectType="CheckBox" fmlaLink="Backend!$C$143" lockText="1" noThreeD="1"/>
</file>

<file path=xl/ctrlProps/ctrlProp151.xml><?xml version="1.0" encoding="utf-8"?>
<formControlPr xmlns="http://schemas.microsoft.com/office/spreadsheetml/2009/9/main" objectType="CheckBox" fmlaLink="Backend!$C$144" lockText="1" noThreeD="1"/>
</file>

<file path=xl/ctrlProps/ctrlProp152.xml><?xml version="1.0" encoding="utf-8"?>
<formControlPr xmlns="http://schemas.microsoft.com/office/spreadsheetml/2009/9/main" objectType="CheckBox" fmlaLink="Backend!$C$145" lockText="1" noThreeD="1"/>
</file>

<file path=xl/ctrlProps/ctrlProp153.xml><?xml version="1.0" encoding="utf-8"?>
<formControlPr xmlns="http://schemas.microsoft.com/office/spreadsheetml/2009/9/main" objectType="CheckBox" fmlaLink="Backend!$C$147" lockText="1" noThreeD="1"/>
</file>

<file path=xl/ctrlProps/ctrlProp154.xml><?xml version="1.0" encoding="utf-8"?>
<formControlPr xmlns="http://schemas.microsoft.com/office/spreadsheetml/2009/9/main" objectType="CheckBox" fmlaLink="Backend!$C$146" lockText="1" noThreeD="1"/>
</file>

<file path=xl/ctrlProps/ctrlProp155.xml><?xml version="1.0" encoding="utf-8"?>
<formControlPr xmlns="http://schemas.microsoft.com/office/spreadsheetml/2009/9/main" objectType="CheckBox" checked="Checked" fmlaLink="Backend!$C$148" lockText="1" noThreeD="1"/>
</file>

<file path=xl/ctrlProps/ctrlProp156.xml><?xml version="1.0" encoding="utf-8"?>
<formControlPr xmlns="http://schemas.microsoft.com/office/spreadsheetml/2009/9/main" objectType="CheckBox" fmlaLink="Backend!$C$149" lockText="1" noThreeD="1"/>
</file>

<file path=xl/ctrlProps/ctrlProp157.xml><?xml version="1.0" encoding="utf-8"?>
<formControlPr xmlns="http://schemas.microsoft.com/office/spreadsheetml/2009/9/main" objectType="CheckBox" fmlaLink="Backend!$C$150" lockText="1" noThreeD="1"/>
</file>

<file path=xl/ctrlProps/ctrlProp158.xml><?xml version="1.0" encoding="utf-8"?>
<formControlPr xmlns="http://schemas.microsoft.com/office/spreadsheetml/2009/9/main" objectType="CheckBox" fmlaLink="Backend!$C$151" lockText="1" noThreeD="1"/>
</file>

<file path=xl/ctrlProps/ctrlProp159.xml><?xml version="1.0" encoding="utf-8"?>
<formControlPr xmlns="http://schemas.microsoft.com/office/spreadsheetml/2009/9/main" objectType="CheckBox" fmlaLink="Backend!$C$152" lockText="1" noThreeD="1"/>
</file>

<file path=xl/ctrlProps/ctrlProp160.xml><?xml version="1.0" encoding="utf-8"?>
<formControlPr xmlns="http://schemas.microsoft.com/office/spreadsheetml/2009/9/main" objectType="CheckBox" fmlaLink="Backend!$C$154" lockText="1" noThreeD="1"/>
</file>

<file path=xl/ctrlProps/ctrlProp161.xml><?xml version="1.0" encoding="utf-8"?>
<formControlPr xmlns="http://schemas.microsoft.com/office/spreadsheetml/2009/9/main" objectType="CheckBox" fmlaLink="Backend!$C$153" lockText="1" noThreeD="1"/>
</file>

<file path=xl/ctrlProps/ctrlProp162.xml><?xml version="1.0" encoding="utf-8"?>
<formControlPr xmlns="http://schemas.microsoft.com/office/spreadsheetml/2009/9/main" objectType="CheckBox" fmlaLink="Backend!$C$155" lockText="1" noThreeD="1"/>
</file>

<file path=xl/ctrlProps/ctrlProp163.xml><?xml version="1.0" encoding="utf-8"?>
<formControlPr xmlns="http://schemas.microsoft.com/office/spreadsheetml/2009/9/main" objectType="CheckBox" fmlaLink="Backend!$C$156" lockText="1" noThreeD="1"/>
</file>

<file path=xl/ctrlProps/ctrlProp164.xml><?xml version="1.0" encoding="utf-8"?>
<formControlPr xmlns="http://schemas.microsoft.com/office/spreadsheetml/2009/9/main" objectType="CheckBox" fmlaLink="Backend!$C$157" lockText="1" noThreeD="1"/>
</file>

<file path=xl/ctrlProps/ctrlProp165.xml><?xml version="1.0" encoding="utf-8"?>
<formControlPr xmlns="http://schemas.microsoft.com/office/spreadsheetml/2009/9/main" objectType="CheckBox" fmlaLink="Backend!$C$159" lockText="1" noThreeD="1"/>
</file>

<file path=xl/ctrlProps/ctrlProp166.xml><?xml version="1.0" encoding="utf-8"?>
<formControlPr xmlns="http://schemas.microsoft.com/office/spreadsheetml/2009/9/main" objectType="CheckBox" fmlaLink="Backend!$C$160" lockText="1" noThreeD="1"/>
</file>

<file path=xl/ctrlProps/ctrlProp167.xml><?xml version="1.0" encoding="utf-8"?>
<formControlPr xmlns="http://schemas.microsoft.com/office/spreadsheetml/2009/9/main" objectType="CheckBox" fmlaLink="Backend!$C$161" lockText="1" noThreeD="1"/>
</file>

<file path=xl/ctrlProps/ctrlProp168.xml><?xml version="1.0" encoding="utf-8"?>
<formControlPr xmlns="http://schemas.microsoft.com/office/spreadsheetml/2009/9/main" objectType="CheckBox" fmlaLink="Backend!$C$163" lockText="1" noThreeD="1"/>
</file>

<file path=xl/ctrlProps/ctrlProp169.xml><?xml version="1.0" encoding="utf-8"?>
<formControlPr xmlns="http://schemas.microsoft.com/office/spreadsheetml/2009/9/main" objectType="CheckBox" fmlaLink="Backend!$C$162" lockText="1" noThreeD="1"/>
</file>

<file path=xl/ctrlProps/ctrlProp170.xml><?xml version="1.0" encoding="utf-8"?>
<formControlPr xmlns="http://schemas.microsoft.com/office/spreadsheetml/2009/9/main" objectType="CheckBox" fmlaLink="Backend!$C$164" lockText="1" noThreeD="1"/>
</file>

<file path=xl/ctrlProps/ctrlProp171.xml><?xml version="1.0" encoding="utf-8"?>
<formControlPr xmlns="http://schemas.microsoft.com/office/spreadsheetml/2009/9/main" objectType="CheckBox" fmlaLink="Backend!$C$165" lockText="1" noThreeD="1"/>
</file>

<file path=xl/ctrlProps/ctrlProp172.xml><?xml version="1.0" encoding="utf-8"?>
<formControlPr xmlns="http://schemas.microsoft.com/office/spreadsheetml/2009/9/main" objectType="CheckBox" fmlaLink="Backend!$C$166" lockText="1" noThreeD="1"/>
</file>

<file path=xl/ctrlProps/ctrlProp173.xml><?xml version="1.0" encoding="utf-8"?>
<formControlPr xmlns="http://schemas.microsoft.com/office/spreadsheetml/2009/9/main" objectType="CheckBox" fmlaLink="Backend!$C$16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'2. Pengawasan'!A1"/><Relationship Id="rId7" Type="http://schemas.openxmlformats.org/officeDocument/2006/relationships/hyperlink" Target="#'Pelayanan Publik'!A1"/><Relationship Id="rId2" Type="http://schemas.openxmlformats.org/officeDocument/2006/relationships/image" Target="../media/image1.png"/><Relationship Id="rId1" Type="http://schemas.openxmlformats.org/officeDocument/2006/relationships/hyperlink" Target="#'4. Partisipasi Masyarakat'!A1"/><Relationship Id="rId6" Type="http://schemas.openxmlformats.org/officeDocument/2006/relationships/image" Target="../media/image3.png"/><Relationship Id="rId11" Type="http://schemas.microsoft.com/office/2007/relationships/hdphoto" Target="../media/hdphoto1.wdp"/><Relationship Id="rId5" Type="http://schemas.openxmlformats.org/officeDocument/2006/relationships/hyperlink" Target="#'1. Tata Laksana'!A1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5. Kearifan Lok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1.2 Evidence'!A1"/><Relationship Id="rId7" Type="http://schemas.openxmlformats.org/officeDocument/2006/relationships/hyperlink" Target="#'Menu Utama'!A1"/><Relationship Id="rId2" Type="http://schemas.openxmlformats.org/officeDocument/2006/relationships/hyperlink" Target="#'1.1 Evidence'!A1"/><Relationship Id="rId1" Type="http://schemas.openxmlformats.org/officeDocument/2006/relationships/image" Target="../media/image3.png"/><Relationship Id="rId6" Type="http://schemas.openxmlformats.org/officeDocument/2006/relationships/hyperlink" Target="#'1.5 Evidence'!A1"/><Relationship Id="rId5" Type="http://schemas.openxmlformats.org/officeDocument/2006/relationships/hyperlink" Target="#'1.4 Evidence'!A1"/><Relationship Id="rId4" Type="http://schemas.openxmlformats.org/officeDocument/2006/relationships/hyperlink" Target="#'1.3 Evidence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1. Tata Laksana'!A1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1. Tata Laksana'!A1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1. Tata Laksana'!A1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1. Tata Laksana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hyperlink" Target="#'Menu Utama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1. Tata Laksana'!A1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2.3 Evidence'!A1"/><Relationship Id="rId2" Type="http://schemas.openxmlformats.org/officeDocument/2006/relationships/hyperlink" Target="#'2.2 Evidence'!A1"/><Relationship Id="rId1" Type="http://schemas.openxmlformats.org/officeDocument/2006/relationships/hyperlink" Target="#'2.1 Evidence'!A1"/><Relationship Id="rId5" Type="http://schemas.openxmlformats.org/officeDocument/2006/relationships/hyperlink" Target="#'Menu Utama'!A1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2. Pengawasan'!A1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2. Pengawasan'!A1"/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2. Pengawasan'!A1"/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3.3 Evidence'!A1"/><Relationship Id="rId7" Type="http://schemas.openxmlformats.org/officeDocument/2006/relationships/hyperlink" Target="#'Menu Utama'!A1"/><Relationship Id="rId2" Type="http://schemas.openxmlformats.org/officeDocument/2006/relationships/hyperlink" Target="#'3.2 Evidence'!A1"/><Relationship Id="rId1" Type="http://schemas.openxmlformats.org/officeDocument/2006/relationships/hyperlink" Target="#'3.1 Evidence'!A1"/><Relationship Id="rId6" Type="http://schemas.openxmlformats.org/officeDocument/2006/relationships/image" Target="../media/image4.png"/><Relationship Id="rId5" Type="http://schemas.openxmlformats.org/officeDocument/2006/relationships/hyperlink" Target="#'3.5 Evidence'!A1"/><Relationship Id="rId4" Type="http://schemas.openxmlformats.org/officeDocument/2006/relationships/hyperlink" Target="#'3.4 Evidence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Pelayanan Publik'!A1"/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Pelayanan Publik'!A1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Pelayanan Publik'!A1"/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Pelayanan Publik'!A1"/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Pelayanan Publik'!A1"/><Relationship Id="rId1" Type="http://schemas.openxmlformats.org/officeDocument/2006/relationships/chart" Target="../charts/chart1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4.3 Evidence'!A1"/><Relationship Id="rId2" Type="http://schemas.openxmlformats.org/officeDocument/2006/relationships/hyperlink" Target="#'4.2 Evidence'!A1"/><Relationship Id="rId1" Type="http://schemas.openxmlformats.org/officeDocument/2006/relationships/hyperlink" Target="#'4.1 Evidence'!A1"/><Relationship Id="rId5" Type="http://schemas.openxmlformats.org/officeDocument/2006/relationships/hyperlink" Target="#'Menu Utama'!A1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4. Partisipasi Masyarakat'!A1"/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hyperlink" Target="#'Menu Utama'!A1"/><Relationship Id="rId1" Type="http://schemas.openxmlformats.org/officeDocument/2006/relationships/hyperlink" Target="#'4. Partisipasi Masyarakat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4. Partisipasi Masyarakat'!A1"/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5. Kearifan Lokal'!A1"/><Relationship Id="rId2" Type="http://schemas.openxmlformats.org/officeDocument/2006/relationships/hyperlink" Target="#'5.2 Evidence'!A1"/><Relationship Id="rId1" Type="http://schemas.openxmlformats.org/officeDocument/2006/relationships/hyperlink" Target="#'5.1 Evidence'!A1"/><Relationship Id="rId6" Type="http://schemas.openxmlformats.org/officeDocument/2006/relationships/hyperlink" Target="#'Menu Utama'!A1"/><Relationship Id="rId5" Type="http://schemas.microsoft.com/office/2007/relationships/hdphoto" Target="../media/hdphoto1.wdp"/><Relationship Id="rId4" Type="http://schemas.openxmlformats.org/officeDocument/2006/relationships/image" Target="../media/image5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5. Kearifan Lokal'!A1"/><Relationship Id="rId1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u Utama'!A1"/><Relationship Id="rId2" Type="http://schemas.openxmlformats.org/officeDocument/2006/relationships/hyperlink" Target="#'5. Kearifan Lokal'!A1"/><Relationship Id="rId1" Type="http://schemas.openxmlformats.org/officeDocument/2006/relationships/chart" Target="../charts/chart23.xml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" Type="http://schemas.openxmlformats.org/officeDocument/2006/relationships/chart" Target="../charts/chart25.xml"/><Relationship Id="rId16" Type="http://schemas.openxmlformats.org/officeDocument/2006/relationships/chart" Target="../charts/chart39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0</xdr:rowOff>
        </xdr:from>
        <xdr:to>
          <xdr:col>3</xdr:col>
          <xdr:colOff>533400</xdr:colOff>
          <xdr:row>6</xdr:row>
          <xdr:rowOff>352425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0</xdr:rowOff>
        </xdr:from>
        <xdr:to>
          <xdr:col>3</xdr:col>
          <xdr:colOff>533400</xdr:colOff>
          <xdr:row>7</xdr:row>
          <xdr:rowOff>352425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</xdr:row>
          <xdr:rowOff>9525</xdr:rowOff>
        </xdr:from>
        <xdr:to>
          <xdr:col>3</xdr:col>
          <xdr:colOff>533400</xdr:colOff>
          <xdr:row>9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9</xdr:row>
          <xdr:rowOff>9525</xdr:rowOff>
        </xdr:from>
        <xdr:to>
          <xdr:col>3</xdr:col>
          <xdr:colOff>533400</xdr:colOff>
          <xdr:row>10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</xdr:row>
          <xdr:rowOff>0</xdr:rowOff>
        </xdr:from>
        <xdr:to>
          <xdr:col>3</xdr:col>
          <xdr:colOff>533400</xdr:colOff>
          <xdr:row>10</xdr:row>
          <xdr:rowOff>352425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9525</xdr:rowOff>
        </xdr:from>
        <xdr:to>
          <xdr:col>3</xdr:col>
          <xdr:colOff>533400</xdr:colOff>
          <xdr:row>12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12</xdr:row>
          <xdr:rowOff>9525</xdr:rowOff>
        </xdr:from>
        <xdr:to>
          <xdr:col>3</xdr:col>
          <xdr:colOff>533400</xdr:colOff>
          <xdr:row>13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9525</xdr:rowOff>
        </xdr:from>
        <xdr:to>
          <xdr:col>3</xdr:col>
          <xdr:colOff>533400</xdr:colOff>
          <xdr:row>14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9525</xdr:rowOff>
        </xdr:from>
        <xdr:to>
          <xdr:col>3</xdr:col>
          <xdr:colOff>533400</xdr:colOff>
          <xdr:row>15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15</xdr:row>
          <xdr:rowOff>9525</xdr:rowOff>
        </xdr:from>
        <xdr:to>
          <xdr:col>3</xdr:col>
          <xdr:colOff>533400</xdr:colOff>
          <xdr:row>16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7</xdr:col>
      <xdr:colOff>609063</xdr:colOff>
      <xdr:row>6</xdr:row>
      <xdr:rowOff>15119</xdr:rowOff>
    </xdr:to>
    <xdr:sp macro="" textlink="">
      <xdr:nvSpPr>
        <xdr:cNvPr id="2" name="Rectangle 1"/>
        <xdr:cNvSpPr/>
      </xdr:nvSpPr>
      <xdr:spPr>
        <a:xfrm>
          <a:off x="0" y="0"/>
          <a:ext cx="8473225" cy="1158119"/>
        </a:xfrm>
        <a:prstGeom prst="rect">
          <a:avLst/>
        </a:prstGeom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6029</xdr:colOff>
      <xdr:row>6</xdr:row>
      <xdr:rowOff>12057</xdr:rowOff>
    </xdr:from>
    <xdr:to>
      <xdr:col>8</xdr:col>
      <xdr:colOff>1</xdr:colOff>
      <xdr:row>11</xdr:row>
      <xdr:rowOff>9525</xdr:rowOff>
    </xdr:to>
    <xdr:sp macro="" textlink="">
      <xdr:nvSpPr>
        <xdr:cNvPr id="3" name="Rectangle 2"/>
        <xdr:cNvSpPr/>
      </xdr:nvSpPr>
      <xdr:spPr>
        <a:xfrm>
          <a:off x="6046884" y="1165083"/>
          <a:ext cx="2433709" cy="1793850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6761</xdr:colOff>
      <xdr:row>11</xdr:row>
      <xdr:rowOff>7657</xdr:rowOff>
    </xdr:from>
    <xdr:to>
      <xdr:col>8</xdr:col>
      <xdr:colOff>733</xdr:colOff>
      <xdr:row>16</xdr:row>
      <xdr:rowOff>5125</xdr:rowOff>
    </xdr:to>
    <xdr:sp macro="" textlink="">
      <xdr:nvSpPr>
        <xdr:cNvPr id="33" name="Rectangle 32"/>
        <xdr:cNvSpPr/>
      </xdr:nvSpPr>
      <xdr:spPr>
        <a:xfrm>
          <a:off x="6041553" y="2947684"/>
          <a:ext cx="2428521" cy="180274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339220</xdr:colOff>
      <xdr:row>6</xdr:row>
      <xdr:rowOff>259014</xdr:rowOff>
    </xdr:from>
    <xdr:to>
      <xdr:col>7</xdr:col>
      <xdr:colOff>208880</xdr:colOff>
      <xdr:row>10</xdr:row>
      <xdr:rowOff>350921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6207</xdr:rowOff>
    </xdr:from>
    <xdr:to>
      <xdr:col>8</xdr:col>
      <xdr:colOff>4592</xdr:colOff>
      <xdr:row>22</xdr:row>
      <xdr:rowOff>21326</xdr:rowOff>
    </xdr:to>
    <xdr:sp macro="" textlink="">
      <xdr:nvSpPr>
        <xdr:cNvPr id="35" name="Rectangle 34"/>
        <xdr:cNvSpPr/>
      </xdr:nvSpPr>
      <xdr:spPr>
        <a:xfrm>
          <a:off x="0" y="4732764"/>
          <a:ext cx="8496219" cy="1147336"/>
        </a:xfrm>
        <a:prstGeom prst="rect">
          <a:avLst/>
        </a:prstGeom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586154</xdr:colOff>
      <xdr:row>0</xdr:row>
      <xdr:rowOff>0</xdr:rowOff>
    </xdr:from>
    <xdr:to>
      <xdr:col>9</xdr:col>
      <xdr:colOff>16144</xdr:colOff>
      <xdr:row>22</xdr:row>
      <xdr:rowOff>14768</xdr:rowOff>
    </xdr:to>
    <xdr:sp macro="" textlink="">
      <xdr:nvSpPr>
        <xdr:cNvPr id="5" name="Rectangle 4"/>
        <xdr:cNvSpPr/>
      </xdr:nvSpPr>
      <xdr:spPr>
        <a:xfrm>
          <a:off x="8480603" y="0"/>
          <a:ext cx="656939" cy="589120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503081</xdr:colOff>
      <xdr:row>6</xdr:row>
      <xdr:rowOff>113393</xdr:rowOff>
    </xdr:from>
    <xdr:to>
      <xdr:col>7</xdr:col>
      <xdr:colOff>249464</xdr:colOff>
      <xdr:row>10</xdr:row>
      <xdr:rowOff>283481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181429</xdr:colOff>
      <xdr:row>11</xdr:row>
      <xdr:rowOff>192768</xdr:rowOff>
    </xdr:from>
    <xdr:to>
      <xdr:col>7</xdr:col>
      <xdr:colOff>408214</xdr:colOff>
      <xdr:row>15</xdr:row>
      <xdr:rowOff>124733</xdr:rowOff>
    </xdr:to>
    <xdr:sp macro="" textlink="$O$7">
      <xdr:nvSpPr>
        <xdr:cNvPr id="7" name="TextBox 6"/>
        <xdr:cNvSpPr txBox="1"/>
      </xdr:nvSpPr>
      <xdr:spPr>
        <a:xfrm>
          <a:off x="6225268" y="3163661"/>
          <a:ext cx="2063750" cy="1383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5AF0442-6E0E-4B8F-BD7E-27B70DCCA32C}" type="TxLink">
            <a:rPr lang="en-US" sz="2400" b="0" i="0" u="none" strike="noStrike">
              <a:solidFill>
                <a:schemeClr val="accent2">
                  <a:lumMod val="50000"/>
                </a:schemeClr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3</a:t>
          </a:fld>
          <a:endParaRPr lang="en-US" sz="2400">
            <a:solidFill>
              <a:schemeClr val="accent2">
                <a:lumMod val="50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0.34612</cdr:x>
      <cdr:y>0.30055</cdr:y>
    </cdr:from>
    <cdr:to>
      <cdr:x>0.6706</cdr:x>
      <cdr:y>0.6612</cdr:y>
    </cdr:to>
    <cdr:sp macro="" textlink="Sheet3!$M$2">
      <cdr:nvSpPr>
        <cdr:cNvPr id="2" name="TextBox 1"/>
        <cdr:cNvSpPr txBox="1"/>
      </cdr:nvSpPr>
      <cdr:spPr>
        <a:xfrm xmlns:a="http://schemas.openxmlformats.org/drawingml/2006/main">
          <a:off x="588214" y="459540"/>
          <a:ext cx="551448" cy="551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D75B2E0-AA68-47D2-9149-DBC3C36D1ADE}" type="TxLink">
            <a:rPr lang="en-US" sz="1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 </a:t>
          </a:fld>
          <a:endParaRPr lang="en-US" sz="1200">
            <a:latin typeface="Arial Black" panose="020B0A040201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0.31965</cdr:x>
      <cdr:y>0.37762</cdr:y>
    </cdr:from>
    <cdr:to>
      <cdr:x>0.76367</cdr:x>
      <cdr:y>0.79021</cdr:y>
    </cdr:to>
    <cdr:sp macro="" textlink="Sheet3!$N$7">
      <cdr:nvSpPr>
        <cdr:cNvPr id="2" name="TextBox 1"/>
        <cdr:cNvSpPr txBox="1"/>
      </cdr:nvSpPr>
      <cdr:spPr>
        <a:xfrm xmlns:a="http://schemas.openxmlformats.org/drawingml/2006/main">
          <a:off x="506115" y="612321"/>
          <a:ext cx="703036" cy="669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33E48B2-0B26-4AA1-B625-F64F04005F2D}" type="TxLink">
            <a:rPr lang="en-US" sz="16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100%</a:t>
          </a:fld>
          <a:endParaRPr lang="en-US" sz="16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0</xdr:rowOff>
        </xdr:from>
        <xdr:to>
          <xdr:col>3</xdr:col>
          <xdr:colOff>533400</xdr:colOff>
          <xdr:row>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0</xdr:rowOff>
        </xdr:from>
        <xdr:to>
          <xdr:col>3</xdr:col>
          <xdr:colOff>533400</xdr:colOff>
          <xdr:row>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</xdr:row>
          <xdr:rowOff>9525</xdr:rowOff>
        </xdr:from>
        <xdr:to>
          <xdr:col>3</xdr:col>
          <xdr:colOff>533400</xdr:colOff>
          <xdr:row>9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9</xdr:row>
          <xdr:rowOff>9525</xdr:rowOff>
        </xdr:from>
        <xdr:to>
          <xdr:col>3</xdr:col>
          <xdr:colOff>533400</xdr:colOff>
          <xdr:row>10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</xdr:row>
          <xdr:rowOff>0</xdr:rowOff>
        </xdr:from>
        <xdr:to>
          <xdr:col>3</xdr:col>
          <xdr:colOff>533400</xdr:colOff>
          <xdr:row>11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9525</xdr:rowOff>
        </xdr:from>
        <xdr:to>
          <xdr:col>3</xdr:col>
          <xdr:colOff>533400</xdr:colOff>
          <xdr:row>12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12</xdr:row>
          <xdr:rowOff>9525</xdr:rowOff>
        </xdr:from>
        <xdr:to>
          <xdr:col>3</xdr:col>
          <xdr:colOff>533400</xdr:colOff>
          <xdr:row>13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9525</xdr:rowOff>
        </xdr:from>
        <xdr:to>
          <xdr:col>3</xdr:col>
          <xdr:colOff>533400</xdr:colOff>
          <xdr:row>14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14</xdr:row>
          <xdr:rowOff>9525</xdr:rowOff>
        </xdr:from>
        <xdr:to>
          <xdr:col>3</xdr:col>
          <xdr:colOff>533400</xdr:colOff>
          <xdr:row>15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15</xdr:row>
          <xdr:rowOff>9525</xdr:rowOff>
        </xdr:from>
        <xdr:to>
          <xdr:col>3</xdr:col>
          <xdr:colOff>533400</xdr:colOff>
          <xdr:row>16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7</xdr:col>
      <xdr:colOff>609063</xdr:colOff>
      <xdr:row>6</xdr:row>
      <xdr:rowOff>15119</xdr:rowOff>
    </xdr:to>
    <xdr:sp macro="" textlink="">
      <xdr:nvSpPr>
        <xdr:cNvPr id="12" name="Rectangle 11"/>
        <xdr:cNvSpPr/>
      </xdr:nvSpPr>
      <xdr:spPr>
        <a:xfrm>
          <a:off x="0" y="0"/>
          <a:ext cx="8476713" cy="1158119"/>
        </a:xfrm>
        <a:prstGeom prst="rect">
          <a:avLst/>
        </a:prstGeom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6029</xdr:colOff>
      <xdr:row>6</xdr:row>
      <xdr:rowOff>12057</xdr:rowOff>
    </xdr:from>
    <xdr:to>
      <xdr:col>8</xdr:col>
      <xdr:colOff>1</xdr:colOff>
      <xdr:row>11</xdr:row>
      <xdr:rowOff>9525</xdr:rowOff>
    </xdr:to>
    <xdr:sp macro="" textlink="">
      <xdr:nvSpPr>
        <xdr:cNvPr id="13" name="Rectangle 12"/>
        <xdr:cNvSpPr/>
      </xdr:nvSpPr>
      <xdr:spPr>
        <a:xfrm>
          <a:off x="6044879" y="1155057"/>
          <a:ext cx="2432372" cy="1807218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6761</xdr:colOff>
      <xdr:row>11</xdr:row>
      <xdr:rowOff>7657</xdr:rowOff>
    </xdr:from>
    <xdr:to>
      <xdr:col>8</xdr:col>
      <xdr:colOff>733</xdr:colOff>
      <xdr:row>16</xdr:row>
      <xdr:rowOff>5125</xdr:rowOff>
    </xdr:to>
    <xdr:sp macro="" textlink="">
      <xdr:nvSpPr>
        <xdr:cNvPr id="14" name="Rectangle 13"/>
        <xdr:cNvSpPr/>
      </xdr:nvSpPr>
      <xdr:spPr>
        <a:xfrm>
          <a:off x="6045611" y="2960407"/>
          <a:ext cx="2432372" cy="180721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339220</xdr:colOff>
      <xdr:row>6</xdr:row>
      <xdr:rowOff>259014</xdr:rowOff>
    </xdr:from>
    <xdr:to>
      <xdr:col>7</xdr:col>
      <xdr:colOff>208880</xdr:colOff>
      <xdr:row>10</xdr:row>
      <xdr:rowOff>350921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6207</xdr:rowOff>
    </xdr:from>
    <xdr:to>
      <xdr:col>8</xdr:col>
      <xdr:colOff>4592</xdr:colOff>
      <xdr:row>22</xdr:row>
      <xdr:rowOff>21326</xdr:rowOff>
    </xdr:to>
    <xdr:sp macro="" textlink="">
      <xdr:nvSpPr>
        <xdr:cNvPr id="16" name="Rectangle 15"/>
        <xdr:cNvSpPr/>
      </xdr:nvSpPr>
      <xdr:spPr>
        <a:xfrm>
          <a:off x="0" y="4768707"/>
          <a:ext cx="8481842" cy="1158119"/>
        </a:xfrm>
        <a:prstGeom prst="rect">
          <a:avLst/>
        </a:prstGeom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586154</xdr:colOff>
      <xdr:row>0</xdr:row>
      <xdr:rowOff>0</xdr:rowOff>
    </xdr:from>
    <xdr:to>
      <xdr:col>9</xdr:col>
      <xdr:colOff>16144</xdr:colOff>
      <xdr:row>22</xdr:row>
      <xdr:rowOff>14768</xdr:rowOff>
    </xdr:to>
    <xdr:sp macro="" textlink="">
      <xdr:nvSpPr>
        <xdr:cNvPr id="17" name="Rectangle 16"/>
        <xdr:cNvSpPr/>
      </xdr:nvSpPr>
      <xdr:spPr>
        <a:xfrm>
          <a:off x="8453804" y="0"/>
          <a:ext cx="649190" cy="5920268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503081</xdr:colOff>
      <xdr:row>6</xdr:row>
      <xdr:rowOff>113393</xdr:rowOff>
    </xdr:from>
    <xdr:to>
      <xdr:col>7</xdr:col>
      <xdr:colOff>249464</xdr:colOff>
      <xdr:row>10</xdr:row>
      <xdr:rowOff>283481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181429</xdr:colOff>
      <xdr:row>11</xdr:row>
      <xdr:rowOff>192768</xdr:rowOff>
    </xdr:from>
    <xdr:to>
      <xdr:col>7</xdr:col>
      <xdr:colOff>408214</xdr:colOff>
      <xdr:row>15</xdr:row>
      <xdr:rowOff>124733</xdr:rowOff>
    </xdr:to>
    <xdr:sp macro="" textlink="$O$7">
      <xdr:nvSpPr>
        <xdr:cNvPr id="19" name="TextBox 18"/>
        <xdr:cNvSpPr txBox="1"/>
      </xdr:nvSpPr>
      <xdr:spPr>
        <a:xfrm>
          <a:off x="6220279" y="3145518"/>
          <a:ext cx="2055585" cy="1379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5AF0442-6E0E-4B8F-BD7E-27B70DCCA32C}" type="TxLink">
            <a:rPr lang="en-US" sz="2400" b="0" i="0" u="none" strike="noStrike">
              <a:solidFill>
                <a:schemeClr val="accent2">
                  <a:lumMod val="50000"/>
                </a:schemeClr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2400">
            <a:solidFill>
              <a:schemeClr val="accent2">
                <a:lumMod val="50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0.34612</cdr:x>
      <cdr:y>0.30055</cdr:y>
    </cdr:from>
    <cdr:to>
      <cdr:x>0.6706</cdr:x>
      <cdr:y>0.6612</cdr:y>
    </cdr:to>
    <cdr:sp macro="" textlink="'Sheet3 (2)'!$M$2">
      <cdr:nvSpPr>
        <cdr:cNvPr id="2" name="TextBox 1"/>
        <cdr:cNvSpPr txBox="1"/>
      </cdr:nvSpPr>
      <cdr:spPr>
        <a:xfrm xmlns:a="http://schemas.openxmlformats.org/drawingml/2006/main">
          <a:off x="588214" y="459540"/>
          <a:ext cx="551448" cy="551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D75B2E0-AA68-47D2-9149-DBC3C36D1ADE}" type="TxLink">
            <a:rPr lang="en-US" sz="1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 </a:t>
          </a:fld>
          <a:endParaRPr lang="en-US" sz="1200">
            <a:latin typeface="Arial Black" panose="020B0A0402010202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0.31965</cdr:x>
      <cdr:y>0.37762</cdr:y>
    </cdr:from>
    <cdr:to>
      <cdr:x>0.76367</cdr:x>
      <cdr:y>0.79021</cdr:y>
    </cdr:to>
    <cdr:sp macro="" textlink="'Sheet3 (2)'!$N$7">
      <cdr:nvSpPr>
        <cdr:cNvPr id="2" name="TextBox 1"/>
        <cdr:cNvSpPr txBox="1"/>
      </cdr:nvSpPr>
      <cdr:spPr>
        <a:xfrm xmlns:a="http://schemas.openxmlformats.org/drawingml/2006/main">
          <a:off x="506115" y="612321"/>
          <a:ext cx="703036" cy="669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33E48B2-0B26-4AA1-B625-F64F04005F2D}" type="TxLink">
            <a:rPr lang="en-US" sz="16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30%</a:t>
          </a:fld>
          <a:endParaRPr lang="en-US" sz="16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125329</xdr:colOff>
      <xdr:row>0</xdr:row>
      <xdr:rowOff>175461</xdr:rowOff>
    </xdr:from>
    <xdr:to>
      <xdr:col>20</xdr:col>
      <xdr:colOff>350921</xdr:colOff>
      <xdr:row>22</xdr:row>
      <xdr:rowOff>48432</xdr:rowOff>
    </xdr:to>
    <xdr:sp macro="" textlink="">
      <xdr:nvSpPr>
        <xdr:cNvPr id="2" name="Rectangle 1"/>
        <xdr:cNvSpPr/>
      </xdr:nvSpPr>
      <xdr:spPr>
        <a:xfrm>
          <a:off x="125329" y="175461"/>
          <a:ext cx="12495084" cy="41350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Pertanyaan dan skor</a:t>
          </a:r>
        </a:p>
      </xdr:txBody>
    </xdr:sp>
    <xdr:clientData/>
  </xdr:twoCellAnchor>
  <xdr:twoCellAnchor>
    <xdr:from>
      <xdr:col>0</xdr:col>
      <xdr:colOff>127334</xdr:colOff>
      <xdr:row>23</xdr:row>
      <xdr:rowOff>80720</xdr:rowOff>
    </xdr:from>
    <xdr:to>
      <xdr:col>20</xdr:col>
      <xdr:colOff>352926</xdr:colOff>
      <xdr:row>49</xdr:row>
      <xdr:rowOff>25067</xdr:rowOff>
    </xdr:to>
    <xdr:sp macro="" textlink="">
      <xdr:nvSpPr>
        <xdr:cNvPr id="3" name="Rectangle 2"/>
        <xdr:cNvSpPr/>
      </xdr:nvSpPr>
      <xdr:spPr>
        <a:xfrm>
          <a:off x="127334" y="4536483"/>
          <a:ext cx="12495084" cy="498129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Komponen</a:t>
          </a:r>
        </a:p>
      </xdr:txBody>
    </xdr:sp>
    <xdr:clientData/>
  </xdr:twoCellAnchor>
  <xdr:twoCellAnchor>
    <xdr:from>
      <xdr:col>1</xdr:col>
      <xdr:colOff>500466</xdr:colOff>
      <xdr:row>2</xdr:row>
      <xdr:rowOff>80720</xdr:rowOff>
    </xdr:from>
    <xdr:to>
      <xdr:col>17</xdr:col>
      <xdr:colOff>516610</xdr:colOff>
      <xdr:row>8</xdr:row>
      <xdr:rowOff>80720</xdr:rowOff>
    </xdr:to>
    <xdr:sp macro="" textlink="">
      <xdr:nvSpPr>
        <xdr:cNvPr id="4" name="Rounded Rectangle 3"/>
        <xdr:cNvSpPr/>
      </xdr:nvSpPr>
      <xdr:spPr>
        <a:xfrm>
          <a:off x="1113941" y="468178"/>
          <a:ext cx="9831737" cy="1162373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>
              <a:solidFill>
                <a:sysClr val="windowText" lastClr="000000"/>
              </a:solidFill>
            </a:rPr>
            <a:t>Seberapa siap Desamu?</a:t>
          </a:r>
        </a:p>
      </xdr:txBody>
    </xdr:sp>
    <xdr:clientData/>
  </xdr:twoCellAnchor>
  <xdr:twoCellAnchor>
    <xdr:from>
      <xdr:col>2</xdr:col>
      <xdr:colOff>299862</xdr:colOff>
      <xdr:row>25</xdr:row>
      <xdr:rowOff>158750</xdr:rowOff>
    </xdr:from>
    <xdr:to>
      <xdr:col>5</xdr:col>
      <xdr:colOff>317500</xdr:colOff>
      <xdr:row>35</xdr:row>
      <xdr:rowOff>88194</xdr:rowOff>
    </xdr:to>
    <xdr:sp macro="" textlink="">
      <xdr:nvSpPr>
        <xdr:cNvPr id="7" name="Oval 6"/>
        <xdr:cNvSpPr/>
      </xdr:nvSpPr>
      <xdr:spPr>
        <a:xfrm>
          <a:off x="1534584" y="5009444"/>
          <a:ext cx="1869722" cy="1869722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Ikon</a:t>
          </a:r>
          <a:r>
            <a:rPr lang="en-US" sz="1100" baseline="0">
              <a:solidFill>
                <a:sysClr val="windowText" lastClr="000000"/>
              </a:solidFill>
            </a:rPr>
            <a:t> komponen 1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328788</xdr:colOff>
      <xdr:row>37</xdr:row>
      <xdr:rowOff>11288</xdr:rowOff>
    </xdr:from>
    <xdr:to>
      <xdr:col>8</xdr:col>
      <xdr:colOff>346427</xdr:colOff>
      <xdr:row>46</xdr:row>
      <xdr:rowOff>134760</xdr:rowOff>
    </xdr:to>
    <xdr:sp macro="" textlink="">
      <xdr:nvSpPr>
        <xdr:cNvPr id="8" name="Oval 7"/>
        <xdr:cNvSpPr/>
      </xdr:nvSpPr>
      <xdr:spPr>
        <a:xfrm>
          <a:off x="3415594" y="7190316"/>
          <a:ext cx="1869722" cy="1869722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Ikon</a:t>
          </a:r>
          <a:r>
            <a:rPr lang="en-US" sz="1100" baseline="0">
              <a:solidFill>
                <a:sysClr val="windowText" lastClr="000000"/>
              </a:solidFill>
            </a:rPr>
            <a:t> komponen 4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416982</xdr:colOff>
      <xdr:row>25</xdr:row>
      <xdr:rowOff>99483</xdr:rowOff>
    </xdr:from>
    <xdr:to>
      <xdr:col>11</xdr:col>
      <xdr:colOff>434621</xdr:colOff>
      <xdr:row>35</xdr:row>
      <xdr:rowOff>28927</xdr:rowOff>
    </xdr:to>
    <xdr:sp macro="" textlink="">
      <xdr:nvSpPr>
        <xdr:cNvPr id="9" name="Oval 8"/>
        <xdr:cNvSpPr/>
      </xdr:nvSpPr>
      <xdr:spPr>
        <a:xfrm>
          <a:off x="5355871" y="4950177"/>
          <a:ext cx="1869722" cy="1869722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Ikon komponen 2</a:t>
          </a:r>
        </a:p>
      </xdr:txBody>
    </xdr:sp>
    <xdr:clientData/>
  </xdr:twoCellAnchor>
  <xdr:twoCellAnchor>
    <xdr:from>
      <xdr:col>15</xdr:col>
      <xdr:colOff>93132</xdr:colOff>
      <xdr:row>25</xdr:row>
      <xdr:rowOff>163689</xdr:rowOff>
    </xdr:from>
    <xdr:to>
      <xdr:col>18</xdr:col>
      <xdr:colOff>110771</xdr:colOff>
      <xdr:row>35</xdr:row>
      <xdr:rowOff>93133</xdr:rowOff>
    </xdr:to>
    <xdr:sp macro="" textlink="">
      <xdr:nvSpPr>
        <xdr:cNvPr id="10" name="Oval 9"/>
        <xdr:cNvSpPr/>
      </xdr:nvSpPr>
      <xdr:spPr>
        <a:xfrm>
          <a:off x="9353549" y="5014383"/>
          <a:ext cx="1869722" cy="1869722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Ikon komponen 3</a:t>
          </a:r>
        </a:p>
      </xdr:txBody>
    </xdr:sp>
    <xdr:clientData/>
  </xdr:twoCellAnchor>
  <xdr:twoCellAnchor>
    <xdr:from>
      <xdr:col>12</xdr:col>
      <xdr:colOff>128411</xdr:colOff>
      <xdr:row>37</xdr:row>
      <xdr:rowOff>22578</xdr:rowOff>
    </xdr:from>
    <xdr:to>
      <xdr:col>15</xdr:col>
      <xdr:colOff>146049</xdr:colOff>
      <xdr:row>46</xdr:row>
      <xdr:rowOff>146050</xdr:rowOff>
    </xdr:to>
    <xdr:sp macro="" textlink="">
      <xdr:nvSpPr>
        <xdr:cNvPr id="11" name="Oval 10"/>
        <xdr:cNvSpPr/>
      </xdr:nvSpPr>
      <xdr:spPr>
        <a:xfrm>
          <a:off x="7536744" y="7201606"/>
          <a:ext cx="1869722" cy="1869722"/>
        </a:xfrm>
        <a:prstGeom prst="ellipse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Ikon</a:t>
          </a:r>
          <a:r>
            <a:rPr lang="en-US" sz="1100" baseline="0">
              <a:solidFill>
                <a:sysClr val="windowText" lastClr="000000"/>
              </a:solidFill>
            </a:rPr>
            <a:t> komponen 5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173181</xdr:colOff>
      <xdr:row>1</xdr:row>
      <xdr:rowOff>0</xdr:rowOff>
    </xdr:from>
    <xdr:to>
      <xdr:col>41</xdr:col>
      <xdr:colOff>288636</xdr:colOff>
      <xdr:row>13</xdr:row>
      <xdr:rowOff>0</xdr:rowOff>
    </xdr:to>
    <xdr:sp macro="" textlink="">
      <xdr:nvSpPr>
        <xdr:cNvPr id="12" name="Rectangle 11"/>
        <xdr:cNvSpPr/>
      </xdr:nvSpPr>
      <xdr:spPr>
        <a:xfrm>
          <a:off x="12902045" y="202045"/>
          <a:ext cx="12238182" cy="24245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/>
            <a:t>Judul</a:t>
          </a:r>
          <a:r>
            <a:rPr lang="en-US" sz="3600" baseline="0"/>
            <a:t> komponen</a:t>
          </a:r>
          <a:endParaRPr lang="en-US" sz="3600"/>
        </a:p>
      </xdr:txBody>
    </xdr:sp>
    <xdr:clientData/>
  </xdr:twoCellAnchor>
  <xdr:twoCellAnchor>
    <xdr:from>
      <xdr:col>21</xdr:col>
      <xdr:colOff>230909</xdr:colOff>
      <xdr:row>14</xdr:row>
      <xdr:rowOff>28864</xdr:rowOff>
    </xdr:from>
    <xdr:to>
      <xdr:col>35</xdr:col>
      <xdr:colOff>57727</xdr:colOff>
      <xdr:row>48</xdr:row>
      <xdr:rowOff>173182</xdr:rowOff>
    </xdr:to>
    <xdr:sp macro="" textlink="">
      <xdr:nvSpPr>
        <xdr:cNvPr id="13" name="Rectangle 12"/>
        <xdr:cNvSpPr/>
      </xdr:nvSpPr>
      <xdr:spPr>
        <a:xfrm>
          <a:off x="12959773" y="2857500"/>
          <a:ext cx="8312727" cy="70138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Indikator</a:t>
          </a:r>
        </a:p>
      </xdr:txBody>
    </xdr:sp>
    <xdr:clientData/>
  </xdr:twoCellAnchor>
  <xdr:twoCellAnchor>
    <xdr:from>
      <xdr:col>35</xdr:col>
      <xdr:colOff>288636</xdr:colOff>
      <xdr:row>14</xdr:row>
      <xdr:rowOff>36946</xdr:rowOff>
    </xdr:from>
    <xdr:to>
      <xdr:col>41</xdr:col>
      <xdr:colOff>325582</xdr:colOff>
      <xdr:row>48</xdr:row>
      <xdr:rowOff>181264</xdr:rowOff>
    </xdr:to>
    <xdr:sp macro="" textlink="">
      <xdr:nvSpPr>
        <xdr:cNvPr id="14" name="Rectangle 13"/>
        <xdr:cNvSpPr/>
      </xdr:nvSpPr>
      <xdr:spPr>
        <a:xfrm>
          <a:off x="21503409" y="2865582"/>
          <a:ext cx="3673764" cy="70138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Tota</a:t>
          </a:r>
          <a:r>
            <a:rPr lang="en-US" sz="3200" baseline="0"/>
            <a:t>l Skor Komponen</a:t>
          </a:r>
          <a:endParaRPr lang="en-US" sz="3200"/>
        </a:p>
      </xdr:txBody>
    </xdr:sp>
    <xdr:clientData/>
  </xdr:twoCellAnchor>
  <xdr:twoCellAnchor>
    <xdr:from>
      <xdr:col>21</xdr:col>
      <xdr:colOff>610114</xdr:colOff>
      <xdr:row>17</xdr:row>
      <xdr:rowOff>73368</xdr:rowOff>
    </xdr:from>
    <xdr:to>
      <xdr:col>29</xdr:col>
      <xdr:colOff>562490</xdr:colOff>
      <xdr:row>22</xdr:row>
      <xdr:rowOff>20166</xdr:rowOff>
    </xdr:to>
    <xdr:sp macro="" textlink="">
      <xdr:nvSpPr>
        <xdr:cNvPr id="15" name="Rounded Rectangle 14"/>
        <xdr:cNvSpPr/>
      </xdr:nvSpPr>
      <xdr:spPr>
        <a:xfrm>
          <a:off x="13584709" y="3136814"/>
          <a:ext cx="4895078" cy="847811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800">
              <a:solidFill>
                <a:sysClr val="windowText" lastClr="000000"/>
              </a:solidFill>
            </a:rPr>
            <a:t>Indikator 1</a:t>
          </a:r>
        </a:p>
      </xdr:txBody>
    </xdr:sp>
    <xdr:clientData/>
  </xdr:twoCellAnchor>
  <xdr:twoCellAnchor>
    <xdr:from>
      <xdr:col>21</xdr:col>
      <xdr:colOff>608055</xdr:colOff>
      <xdr:row>23</xdr:row>
      <xdr:rowOff>19823</xdr:rowOff>
    </xdr:from>
    <xdr:to>
      <xdr:col>29</xdr:col>
      <xdr:colOff>560431</xdr:colOff>
      <xdr:row>27</xdr:row>
      <xdr:rowOff>146823</xdr:rowOff>
    </xdr:to>
    <xdr:sp macro="" textlink="">
      <xdr:nvSpPr>
        <xdr:cNvPr id="16" name="Rounded Rectangle 15"/>
        <xdr:cNvSpPr/>
      </xdr:nvSpPr>
      <xdr:spPr>
        <a:xfrm>
          <a:off x="13582650" y="4164485"/>
          <a:ext cx="4895078" cy="847811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800">
              <a:solidFill>
                <a:sysClr val="windowText" lastClr="000000"/>
              </a:solidFill>
            </a:rPr>
            <a:t>Indikator 2</a:t>
          </a:r>
        </a:p>
      </xdr:txBody>
    </xdr:sp>
    <xdr:clientData/>
  </xdr:twoCellAnchor>
  <xdr:twoCellAnchor>
    <xdr:from>
      <xdr:col>21</xdr:col>
      <xdr:colOff>605996</xdr:colOff>
      <xdr:row>28</xdr:row>
      <xdr:rowOff>146480</xdr:rowOff>
    </xdr:from>
    <xdr:to>
      <xdr:col>29</xdr:col>
      <xdr:colOff>558372</xdr:colOff>
      <xdr:row>33</xdr:row>
      <xdr:rowOff>93278</xdr:rowOff>
    </xdr:to>
    <xdr:sp macro="" textlink="">
      <xdr:nvSpPr>
        <xdr:cNvPr id="17" name="Rounded Rectangle 16"/>
        <xdr:cNvSpPr/>
      </xdr:nvSpPr>
      <xdr:spPr>
        <a:xfrm>
          <a:off x="13580591" y="5192156"/>
          <a:ext cx="4895078" cy="847811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800">
              <a:solidFill>
                <a:sysClr val="windowText" lastClr="000000"/>
              </a:solidFill>
            </a:rPr>
            <a:t>Indikator 3</a:t>
          </a:r>
        </a:p>
      </xdr:txBody>
    </xdr:sp>
    <xdr:clientData/>
  </xdr:twoCellAnchor>
  <xdr:twoCellAnchor>
    <xdr:from>
      <xdr:col>21</xdr:col>
      <xdr:colOff>603937</xdr:colOff>
      <xdr:row>34</xdr:row>
      <xdr:rowOff>92935</xdr:rowOff>
    </xdr:from>
    <xdr:to>
      <xdr:col>29</xdr:col>
      <xdr:colOff>556313</xdr:colOff>
      <xdr:row>39</xdr:row>
      <xdr:rowOff>39733</xdr:rowOff>
    </xdr:to>
    <xdr:sp macro="" textlink="">
      <xdr:nvSpPr>
        <xdr:cNvPr id="18" name="Rounded Rectangle 17"/>
        <xdr:cNvSpPr/>
      </xdr:nvSpPr>
      <xdr:spPr>
        <a:xfrm>
          <a:off x="13578532" y="6219827"/>
          <a:ext cx="4895078" cy="847811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800">
              <a:solidFill>
                <a:sysClr val="windowText" lastClr="000000"/>
              </a:solidFill>
            </a:rPr>
            <a:t>Indikator 4</a:t>
          </a:r>
        </a:p>
      </xdr:txBody>
    </xdr:sp>
    <xdr:clientData/>
  </xdr:twoCellAnchor>
  <xdr:twoCellAnchor>
    <xdr:from>
      <xdr:col>21</xdr:col>
      <xdr:colOff>601878</xdr:colOff>
      <xdr:row>40</xdr:row>
      <xdr:rowOff>39390</xdr:rowOff>
    </xdr:from>
    <xdr:to>
      <xdr:col>29</xdr:col>
      <xdr:colOff>554254</xdr:colOff>
      <xdr:row>44</xdr:row>
      <xdr:rowOff>166390</xdr:rowOff>
    </xdr:to>
    <xdr:sp macro="" textlink="">
      <xdr:nvSpPr>
        <xdr:cNvPr id="19" name="Rounded Rectangle 18"/>
        <xdr:cNvSpPr/>
      </xdr:nvSpPr>
      <xdr:spPr>
        <a:xfrm>
          <a:off x="13576473" y="7247498"/>
          <a:ext cx="4895078" cy="847811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800">
              <a:solidFill>
                <a:sysClr val="windowText" lastClr="000000"/>
              </a:solidFill>
            </a:rPr>
            <a:t>Indikator 5</a:t>
          </a:r>
        </a:p>
      </xdr:txBody>
    </xdr:sp>
    <xdr:clientData/>
  </xdr:twoCellAnchor>
  <xdr:twoCellAnchor>
    <xdr:from>
      <xdr:col>30</xdr:col>
      <xdr:colOff>493059</xdr:colOff>
      <xdr:row>17</xdr:row>
      <xdr:rowOff>123265</xdr:rowOff>
    </xdr:from>
    <xdr:to>
      <xdr:col>32</xdr:col>
      <xdr:colOff>78441</xdr:colOff>
      <xdr:row>22</xdr:row>
      <xdr:rowOff>22412</xdr:rowOff>
    </xdr:to>
    <xdr:sp macro="" textlink="">
      <xdr:nvSpPr>
        <xdr:cNvPr id="20" name="Rectangle 19"/>
        <xdr:cNvSpPr/>
      </xdr:nvSpPr>
      <xdr:spPr>
        <a:xfrm>
          <a:off x="18646588" y="3361765"/>
          <a:ext cx="795618" cy="851647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ysClr val="windowText" lastClr="000000"/>
              </a:solidFill>
            </a:rPr>
            <a:t>Skor</a:t>
          </a:r>
        </a:p>
      </xdr:txBody>
    </xdr:sp>
    <xdr:clientData/>
  </xdr:twoCellAnchor>
  <xdr:twoCellAnchor>
    <xdr:from>
      <xdr:col>30</xdr:col>
      <xdr:colOff>472277</xdr:colOff>
      <xdr:row>23</xdr:row>
      <xdr:rowOff>30324</xdr:rowOff>
    </xdr:from>
    <xdr:to>
      <xdr:col>32</xdr:col>
      <xdr:colOff>57659</xdr:colOff>
      <xdr:row>27</xdr:row>
      <xdr:rowOff>117085</xdr:rowOff>
    </xdr:to>
    <xdr:sp macro="" textlink="">
      <xdr:nvSpPr>
        <xdr:cNvPr id="21" name="Rectangle 20"/>
        <xdr:cNvSpPr/>
      </xdr:nvSpPr>
      <xdr:spPr>
        <a:xfrm>
          <a:off x="18656368" y="4345438"/>
          <a:ext cx="797655" cy="83721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ysClr val="windowText" lastClr="000000"/>
              </a:solidFill>
            </a:rPr>
            <a:t>Skor</a:t>
          </a:r>
        </a:p>
      </xdr:txBody>
    </xdr:sp>
    <xdr:clientData/>
  </xdr:twoCellAnchor>
  <xdr:twoCellAnchor>
    <xdr:from>
      <xdr:col>30</xdr:col>
      <xdr:colOff>465926</xdr:colOff>
      <xdr:row>28</xdr:row>
      <xdr:rowOff>168292</xdr:rowOff>
    </xdr:from>
    <xdr:to>
      <xdr:col>32</xdr:col>
      <xdr:colOff>51308</xdr:colOff>
      <xdr:row>33</xdr:row>
      <xdr:rowOff>67439</xdr:rowOff>
    </xdr:to>
    <xdr:sp macro="" textlink="">
      <xdr:nvSpPr>
        <xdr:cNvPr id="22" name="Rectangle 21"/>
        <xdr:cNvSpPr/>
      </xdr:nvSpPr>
      <xdr:spPr>
        <a:xfrm>
          <a:off x="18650017" y="5421474"/>
          <a:ext cx="797655" cy="83721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ysClr val="windowText" lastClr="000000"/>
              </a:solidFill>
            </a:rPr>
            <a:t>Skor</a:t>
          </a:r>
        </a:p>
      </xdr:txBody>
    </xdr:sp>
    <xdr:clientData/>
  </xdr:twoCellAnchor>
  <xdr:twoCellAnchor>
    <xdr:from>
      <xdr:col>30</xdr:col>
      <xdr:colOff>459575</xdr:colOff>
      <xdr:row>34</xdr:row>
      <xdr:rowOff>118646</xdr:rowOff>
    </xdr:from>
    <xdr:to>
      <xdr:col>32</xdr:col>
      <xdr:colOff>44957</xdr:colOff>
      <xdr:row>39</xdr:row>
      <xdr:rowOff>17793</xdr:rowOff>
    </xdr:to>
    <xdr:sp macro="" textlink="">
      <xdr:nvSpPr>
        <xdr:cNvPr id="23" name="Rectangle 22"/>
        <xdr:cNvSpPr/>
      </xdr:nvSpPr>
      <xdr:spPr>
        <a:xfrm>
          <a:off x="18643666" y="6497510"/>
          <a:ext cx="797655" cy="83721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ysClr val="windowText" lastClr="000000"/>
              </a:solidFill>
            </a:rPr>
            <a:t>Skor</a:t>
          </a:r>
        </a:p>
      </xdr:txBody>
    </xdr:sp>
    <xdr:clientData/>
  </xdr:twoCellAnchor>
  <xdr:twoCellAnchor>
    <xdr:from>
      <xdr:col>30</xdr:col>
      <xdr:colOff>453224</xdr:colOff>
      <xdr:row>40</xdr:row>
      <xdr:rowOff>69001</xdr:rowOff>
    </xdr:from>
    <xdr:to>
      <xdr:col>32</xdr:col>
      <xdr:colOff>38606</xdr:colOff>
      <xdr:row>44</xdr:row>
      <xdr:rowOff>155761</xdr:rowOff>
    </xdr:to>
    <xdr:sp macro="" textlink="">
      <xdr:nvSpPr>
        <xdr:cNvPr id="24" name="Rectangle 23"/>
        <xdr:cNvSpPr/>
      </xdr:nvSpPr>
      <xdr:spPr>
        <a:xfrm>
          <a:off x="18637315" y="7573546"/>
          <a:ext cx="797655" cy="83721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ysClr val="windowText" lastClr="000000"/>
              </a:solidFill>
            </a:rPr>
            <a:t>Skor</a:t>
          </a:r>
        </a:p>
      </xdr:txBody>
    </xdr:sp>
    <xdr:clientData/>
  </xdr:twoCellAnchor>
  <xdr:twoCellAnchor>
    <xdr:from>
      <xdr:col>42</xdr:col>
      <xdr:colOff>171122</xdr:colOff>
      <xdr:row>1</xdr:row>
      <xdr:rowOff>49427</xdr:rowOff>
    </xdr:from>
    <xdr:to>
      <xdr:col>62</xdr:col>
      <xdr:colOff>286576</xdr:colOff>
      <xdr:row>13</xdr:row>
      <xdr:rowOff>49427</xdr:rowOff>
    </xdr:to>
    <xdr:sp macro="" textlink="">
      <xdr:nvSpPr>
        <xdr:cNvPr id="26" name="Rectangle 25"/>
        <xdr:cNvSpPr/>
      </xdr:nvSpPr>
      <xdr:spPr>
        <a:xfrm>
          <a:off x="26120311" y="229630"/>
          <a:ext cx="12472211" cy="21624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/>
            <a:t>Judul</a:t>
          </a:r>
          <a:r>
            <a:rPr lang="en-US" sz="3600" baseline="0"/>
            <a:t> komponen</a:t>
          </a:r>
          <a:endParaRPr lang="en-US" sz="3600"/>
        </a:p>
      </xdr:txBody>
    </xdr:sp>
    <xdr:clientData/>
  </xdr:twoCellAnchor>
  <xdr:twoCellAnchor>
    <xdr:from>
      <xdr:col>42</xdr:col>
      <xdr:colOff>180203</xdr:colOff>
      <xdr:row>14</xdr:row>
      <xdr:rowOff>128716</xdr:rowOff>
    </xdr:from>
    <xdr:to>
      <xdr:col>56</xdr:col>
      <xdr:colOff>154459</xdr:colOff>
      <xdr:row>49</xdr:row>
      <xdr:rowOff>0</xdr:rowOff>
    </xdr:to>
    <xdr:sp macro="" textlink="">
      <xdr:nvSpPr>
        <xdr:cNvPr id="27" name="Rectangle 26"/>
        <xdr:cNvSpPr/>
      </xdr:nvSpPr>
      <xdr:spPr>
        <a:xfrm>
          <a:off x="26129392" y="2651554"/>
          <a:ext cx="8623986" cy="617837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Dokumen/evidence yang harus dipenuhi</a:t>
          </a:r>
        </a:p>
      </xdr:txBody>
    </xdr:sp>
    <xdr:clientData/>
  </xdr:twoCellAnchor>
  <xdr:twoCellAnchor>
    <xdr:from>
      <xdr:col>56</xdr:col>
      <xdr:colOff>360405</xdr:colOff>
      <xdr:row>14</xdr:row>
      <xdr:rowOff>128717</xdr:rowOff>
    </xdr:from>
    <xdr:to>
      <xdr:col>62</xdr:col>
      <xdr:colOff>283176</xdr:colOff>
      <xdr:row>25</xdr:row>
      <xdr:rowOff>103534</xdr:rowOff>
    </xdr:to>
    <xdr:sp macro="" textlink="">
      <xdr:nvSpPr>
        <xdr:cNvPr id="28" name="Rectangle 27"/>
        <xdr:cNvSpPr/>
      </xdr:nvSpPr>
      <xdr:spPr>
        <a:xfrm>
          <a:off x="33987796" y="2737739"/>
          <a:ext cx="3525706" cy="202476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Pie chart persentase evidence yang dipenuhi</a:t>
          </a:r>
        </a:p>
      </xdr:txBody>
    </xdr:sp>
    <xdr:clientData/>
  </xdr:twoCellAnchor>
  <xdr:twoCellAnchor>
    <xdr:from>
      <xdr:col>56</xdr:col>
      <xdr:colOff>367861</xdr:colOff>
      <xdr:row>37</xdr:row>
      <xdr:rowOff>144945</xdr:rowOff>
    </xdr:from>
    <xdr:to>
      <xdr:col>62</xdr:col>
      <xdr:colOff>290632</xdr:colOff>
      <xdr:row>49</xdr:row>
      <xdr:rowOff>58382</xdr:rowOff>
    </xdr:to>
    <xdr:sp macro="" textlink="">
      <xdr:nvSpPr>
        <xdr:cNvPr id="29" name="Rectangle 28"/>
        <xdr:cNvSpPr/>
      </xdr:nvSpPr>
      <xdr:spPr>
        <a:xfrm>
          <a:off x="33995252" y="7040217"/>
          <a:ext cx="3525706" cy="214974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Skor</a:t>
          </a:r>
        </a:p>
      </xdr:txBody>
    </xdr:sp>
    <xdr:clientData/>
  </xdr:twoCellAnchor>
  <xdr:twoCellAnchor>
    <xdr:from>
      <xdr:col>56</xdr:col>
      <xdr:colOff>354607</xdr:colOff>
      <xdr:row>26</xdr:row>
      <xdr:rowOff>19387</xdr:rowOff>
    </xdr:from>
    <xdr:to>
      <xdr:col>62</xdr:col>
      <xdr:colOff>277378</xdr:colOff>
      <xdr:row>37</xdr:row>
      <xdr:rowOff>20707</xdr:rowOff>
    </xdr:to>
    <xdr:sp macro="" textlink="">
      <xdr:nvSpPr>
        <xdr:cNvPr id="30" name="Rectangle 29"/>
        <xdr:cNvSpPr/>
      </xdr:nvSpPr>
      <xdr:spPr>
        <a:xfrm>
          <a:off x="33981998" y="4864713"/>
          <a:ext cx="3525706" cy="20512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Leveling</a:t>
          </a:r>
        </a:p>
      </xdr:txBody>
    </xdr:sp>
    <xdr:clientData/>
  </xdr:twoCellAnchor>
  <xdr:twoCellAnchor>
    <xdr:from>
      <xdr:col>10</xdr:col>
      <xdr:colOff>306162</xdr:colOff>
      <xdr:row>9</xdr:row>
      <xdr:rowOff>170089</xdr:rowOff>
    </xdr:from>
    <xdr:to>
      <xdr:col>15</xdr:col>
      <xdr:colOff>561296</xdr:colOff>
      <xdr:row>21</xdr:row>
      <xdr:rowOff>119061</xdr:rowOff>
    </xdr:to>
    <xdr:sp macro="" textlink="">
      <xdr:nvSpPr>
        <xdr:cNvPr id="25" name="Rectangle 24"/>
        <xdr:cNvSpPr/>
      </xdr:nvSpPr>
      <xdr:spPr>
        <a:xfrm>
          <a:off x="6429376" y="1853973"/>
          <a:ext cx="3316741" cy="219415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ysClr val="windowText" lastClr="000000"/>
              </a:solidFill>
            </a:rPr>
            <a:t>Predikat</a:t>
          </a:r>
        </a:p>
      </xdr:txBody>
    </xdr:sp>
    <xdr:clientData/>
  </xdr:twoCellAnchor>
  <xdr:twoCellAnchor>
    <xdr:from>
      <xdr:col>5</xdr:col>
      <xdr:colOff>323169</xdr:colOff>
      <xdr:row>9</xdr:row>
      <xdr:rowOff>170089</xdr:rowOff>
    </xdr:from>
    <xdr:to>
      <xdr:col>9</xdr:col>
      <xdr:colOff>374196</xdr:colOff>
      <xdr:row>15</xdr:row>
      <xdr:rowOff>102054</xdr:rowOff>
    </xdr:to>
    <xdr:sp macro="" textlink="">
      <xdr:nvSpPr>
        <xdr:cNvPr id="31" name="Rectangle 30"/>
        <xdr:cNvSpPr/>
      </xdr:nvSpPr>
      <xdr:spPr>
        <a:xfrm>
          <a:off x="3384776" y="1853973"/>
          <a:ext cx="2500313" cy="1054554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ysClr val="windowText" lastClr="000000"/>
              </a:solidFill>
            </a:rPr>
            <a:t>Total Nilai</a:t>
          </a:r>
        </a:p>
      </xdr:txBody>
    </xdr:sp>
    <xdr:clientData/>
  </xdr:twoCellAnchor>
  <xdr:twoCellAnchor>
    <xdr:from>
      <xdr:col>5</xdr:col>
      <xdr:colOff>339498</xdr:colOff>
      <xdr:row>15</xdr:row>
      <xdr:rowOff>186418</xdr:rowOff>
    </xdr:from>
    <xdr:to>
      <xdr:col>9</xdr:col>
      <xdr:colOff>390525</xdr:colOff>
      <xdr:row>21</xdr:row>
      <xdr:rowOff>118382</xdr:rowOff>
    </xdr:to>
    <xdr:sp macro="" textlink="">
      <xdr:nvSpPr>
        <xdr:cNvPr id="32" name="Rectangle 31"/>
        <xdr:cNvSpPr/>
      </xdr:nvSpPr>
      <xdr:spPr>
        <a:xfrm>
          <a:off x="3401105" y="2992891"/>
          <a:ext cx="2500313" cy="1054554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solidFill>
                <a:sysClr val="windowText" lastClr="000000"/>
              </a:solidFill>
            </a:rPr>
            <a:t>Kategori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345350</xdr:colOff>
      <xdr:row>47</xdr:row>
      <xdr:rowOff>45357</xdr:rowOff>
    </xdr:from>
    <xdr:to>
      <xdr:col>11</xdr:col>
      <xdr:colOff>446484</xdr:colOff>
      <xdr:row>57</xdr:row>
      <xdr:rowOff>39239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6913" y="9138755"/>
          <a:ext cx="1931719" cy="1928648"/>
        </a:xfrm>
        <a:prstGeom prst="rect">
          <a:avLst/>
        </a:prstGeom>
      </xdr:spPr>
    </xdr:pic>
    <xdr:clientData/>
  </xdr:twoCellAnchor>
  <xdr:twoCellAnchor editAs="oneCell">
    <xdr:from>
      <xdr:col>12</xdr:col>
      <xdr:colOff>232715</xdr:colOff>
      <xdr:row>31</xdr:row>
      <xdr:rowOff>62211</xdr:rowOff>
    </xdr:from>
    <xdr:to>
      <xdr:col>15</xdr:col>
      <xdr:colOff>443023</xdr:colOff>
      <xdr:row>41</xdr:row>
      <xdr:rowOff>363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506" y="6242385"/>
          <a:ext cx="2071005" cy="1931757"/>
        </a:xfrm>
        <a:prstGeom prst="rect">
          <a:avLst/>
        </a:prstGeom>
      </xdr:spPr>
    </xdr:pic>
    <xdr:clientData/>
  </xdr:twoCellAnchor>
  <xdr:twoCellAnchor editAs="oneCell">
    <xdr:from>
      <xdr:col>4</xdr:col>
      <xdr:colOff>324284</xdr:colOff>
      <xdr:row>31</xdr:row>
      <xdr:rowOff>82113</xdr:rowOff>
    </xdr:from>
    <xdr:to>
      <xdr:col>7</xdr:col>
      <xdr:colOff>413349</xdr:colOff>
      <xdr:row>41</xdr:row>
      <xdr:rowOff>28506</xdr:rowOff>
    </xdr:to>
    <xdr:pic>
      <xdr:nvPicPr>
        <xdr:cNvPr id="4" name="Picture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4801" y="5936704"/>
          <a:ext cx="1911953" cy="1834970"/>
        </a:xfrm>
        <a:prstGeom prst="rect">
          <a:avLst/>
        </a:prstGeom>
      </xdr:spPr>
    </xdr:pic>
    <xdr:clientData/>
  </xdr:twoCellAnchor>
  <xdr:twoCellAnchor editAs="oneCell">
    <xdr:from>
      <xdr:col>20</xdr:col>
      <xdr:colOff>311618</xdr:colOff>
      <xdr:row>30</xdr:row>
      <xdr:rowOff>49988</xdr:rowOff>
    </xdr:from>
    <xdr:to>
      <xdr:col>23</xdr:col>
      <xdr:colOff>508236</xdr:colOff>
      <xdr:row>41</xdr:row>
      <xdr:rowOff>89177</xdr:rowOff>
    </xdr:to>
    <xdr:pic>
      <xdr:nvPicPr>
        <xdr:cNvPr id="5" name="Picture 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2106" y="5625598"/>
          <a:ext cx="2008691" cy="2083579"/>
        </a:xfrm>
        <a:prstGeom prst="rect">
          <a:avLst/>
        </a:prstGeom>
      </xdr:spPr>
    </xdr:pic>
    <xdr:clientData/>
  </xdr:twoCellAnchor>
  <xdr:twoCellAnchor editAs="oneCell">
    <xdr:from>
      <xdr:col>14</xdr:col>
      <xdr:colOff>525424</xdr:colOff>
      <xdr:row>49</xdr:row>
      <xdr:rowOff>66612</xdr:rowOff>
    </xdr:from>
    <xdr:to>
      <xdr:col>21</xdr:col>
      <xdr:colOff>235780</xdr:colOff>
      <xdr:row>56</xdr:row>
      <xdr:rowOff>174440</xdr:rowOff>
    </xdr:to>
    <xdr:pic>
      <xdr:nvPicPr>
        <xdr:cNvPr id="6" name="Picture 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0" b="100000" l="0" r="100000">
                      <a14:foregroundMark x1="12391" y1="31288" x2="12391" y2="31288"/>
                      <a14:foregroundMark x1="34457" y1="78834" x2="34457" y2="78834"/>
                      <a14:foregroundMark x1="54565" y1="46012" x2="54565" y2="46012"/>
                      <a14:foregroundMark x1="91522" y1="53988" x2="91522" y2="53988"/>
                      <a14:foregroundMark x1="70652" y1="30368" x2="70652" y2="30368"/>
                      <a14:foregroundMark x1="76413" y1="54294" x2="76413" y2="54294"/>
                      <a14:foregroundMark x1="68261" y1="54908" x2="68261" y2="54908"/>
                      <a14:foregroundMark x1="46087" y1="87117" x2="46087" y2="87117"/>
                      <a14:foregroundMark x1="50761" y1="86196" x2="50761" y2="86196"/>
                      <a14:foregroundMark x1="54130" y1="92331" x2="54130" y2="92331"/>
                      <a14:foregroundMark x1="63478" y1="92331" x2="63478" y2="92331"/>
                      <a14:foregroundMark x1="54674" y1="85890" x2="54674" y2="85890"/>
                      <a14:foregroundMark x1="28261" y1="51840" x2="28261" y2="51840"/>
                      <a14:foregroundMark x1="6196" y1="26687" x2="6196" y2="26687"/>
                      <a14:foregroundMark x1="9130" y1="43252" x2="9130" y2="43252"/>
                      <a14:foregroundMark x1="2935" y1="17791" x2="2935" y2="17791"/>
                      <a14:foregroundMark x1="12065" y1="51534" x2="12065" y2="51534"/>
                      <a14:foregroundMark x1="63913" y1="45706" x2="63913" y2="45706"/>
                      <a14:foregroundMark x1="61087" y1="42638" x2="61087" y2="42638"/>
                      <a14:foregroundMark x1="78261" y1="79448" x2="78261" y2="79448"/>
                      <a14:foregroundMark x1="84891" y1="71472" x2="84891" y2="71472"/>
                      <a14:foregroundMark x1="88043" y1="39264" x2="88043" y2="39264"/>
                      <a14:foregroundMark x1="76848" y1="35583" x2="76848" y2="35583"/>
                      <a14:foregroundMark x1="67391" y1="81595" x2="67391" y2="81595"/>
                      <a14:foregroundMark x1="74674" y1="81595" x2="74674" y2="8159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7924" y="8956612"/>
          <a:ext cx="3996606" cy="1377828"/>
        </a:xfrm>
        <a:prstGeom prst="rect">
          <a:avLst/>
        </a:prstGeom>
      </xdr:spPr>
    </xdr:pic>
    <xdr:clientData/>
  </xdr:twoCellAnchor>
  <xdr:twoCellAnchor>
    <xdr:from>
      <xdr:col>3</xdr:col>
      <xdr:colOff>125872</xdr:colOff>
      <xdr:row>40</xdr:row>
      <xdr:rowOff>165453</xdr:rowOff>
    </xdr:from>
    <xdr:to>
      <xdr:col>9</xdr:col>
      <xdr:colOff>20265</xdr:colOff>
      <xdr:row>45</xdr:row>
      <xdr:rowOff>42715</xdr:rowOff>
    </xdr:to>
    <xdr:sp macro="" textlink="">
      <xdr:nvSpPr>
        <xdr:cNvPr id="7" name="TextBox 6"/>
        <xdr:cNvSpPr txBox="1"/>
      </xdr:nvSpPr>
      <xdr:spPr>
        <a:xfrm>
          <a:off x="1949808" y="7461198"/>
          <a:ext cx="3542266" cy="789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>
              <a:solidFill>
                <a:sysClr val="windowText" lastClr="000000"/>
              </a:solidFill>
              <a:latin typeface="Arial Black" panose="020B0A04020102020204" pitchFamily="34" charset="0"/>
            </a:rPr>
            <a:t>Komponen</a:t>
          </a:r>
          <a:r>
            <a:rPr lang="en-US" sz="18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 1</a:t>
          </a:r>
        </a:p>
        <a:p>
          <a:pPr algn="ctr"/>
          <a:r>
            <a:rPr lang="en-US" sz="18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Penguatan Tata Laksana</a:t>
          </a:r>
          <a:endParaRPr lang="en-US" sz="1800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11</xdr:col>
      <xdr:colOff>87632</xdr:colOff>
      <xdr:row>40</xdr:row>
      <xdr:rowOff>159118</xdr:rowOff>
    </xdr:from>
    <xdr:to>
      <xdr:col>17</xdr:col>
      <xdr:colOff>60797</xdr:colOff>
      <xdr:row>45</xdr:row>
      <xdr:rowOff>36381</xdr:rowOff>
    </xdr:to>
    <xdr:sp macro="" textlink="">
      <xdr:nvSpPr>
        <xdr:cNvPr id="8" name="TextBox 7"/>
        <xdr:cNvSpPr txBox="1"/>
      </xdr:nvSpPr>
      <xdr:spPr>
        <a:xfrm>
          <a:off x="6775398" y="7454863"/>
          <a:ext cx="3621037" cy="789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>
              <a:solidFill>
                <a:sysClr val="windowText" lastClr="000000"/>
              </a:solidFill>
              <a:latin typeface="Arial Black" panose="020B0A04020102020204" pitchFamily="34" charset="0"/>
            </a:rPr>
            <a:t>Komponen</a:t>
          </a:r>
          <a:r>
            <a:rPr lang="en-US" sz="18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 2</a:t>
          </a:r>
        </a:p>
        <a:p>
          <a:pPr algn="ctr"/>
          <a:r>
            <a:rPr lang="en-US" sz="18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Penguatan Pengawasan</a:t>
          </a:r>
          <a:endParaRPr lang="en-US" sz="1800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490980</xdr:colOff>
      <xdr:row>41</xdr:row>
      <xdr:rowOff>19155</xdr:rowOff>
    </xdr:from>
    <xdr:to>
      <xdr:col>25</xdr:col>
      <xdr:colOff>141862</xdr:colOff>
      <xdr:row>45</xdr:row>
      <xdr:rowOff>78811</xdr:rowOff>
    </xdr:to>
    <xdr:sp macro="" textlink="">
      <xdr:nvSpPr>
        <xdr:cNvPr id="9" name="TextBox 8"/>
        <xdr:cNvSpPr txBox="1"/>
      </xdr:nvSpPr>
      <xdr:spPr>
        <a:xfrm>
          <a:off x="11434597" y="7497293"/>
          <a:ext cx="3906733" cy="789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>
              <a:solidFill>
                <a:sysClr val="windowText" lastClr="000000"/>
              </a:solidFill>
              <a:latin typeface="Arial Black" panose="020B0A04020102020204" pitchFamily="34" charset="0"/>
            </a:rPr>
            <a:t>Komponen</a:t>
          </a:r>
          <a:r>
            <a:rPr lang="en-US" sz="18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 3</a:t>
          </a:r>
        </a:p>
        <a:p>
          <a:pPr algn="ctr"/>
          <a:r>
            <a:rPr lang="en-US" sz="18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Penguatan Pelayanan Publik</a:t>
          </a:r>
          <a:endParaRPr lang="en-US" sz="1800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6</xdr:col>
      <xdr:colOff>535668</xdr:colOff>
      <xdr:row>57</xdr:row>
      <xdr:rowOff>10121</xdr:rowOff>
    </xdr:from>
    <xdr:to>
      <xdr:col>13</xdr:col>
      <xdr:colOff>182395</xdr:colOff>
      <xdr:row>61</xdr:row>
      <xdr:rowOff>68812</xdr:rowOff>
    </xdr:to>
    <xdr:sp macro="" textlink="">
      <xdr:nvSpPr>
        <xdr:cNvPr id="10" name="TextBox 9"/>
        <xdr:cNvSpPr txBox="1"/>
      </xdr:nvSpPr>
      <xdr:spPr>
        <a:xfrm>
          <a:off x="4183540" y="10406557"/>
          <a:ext cx="3902578" cy="788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>
              <a:solidFill>
                <a:sysClr val="windowText" lastClr="000000"/>
              </a:solidFill>
              <a:latin typeface="Arial Black" panose="020B0A04020102020204" pitchFamily="34" charset="0"/>
            </a:rPr>
            <a:t>Komponen</a:t>
          </a:r>
          <a:r>
            <a:rPr lang="en-US" sz="18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 4</a:t>
          </a:r>
        </a:p>
        <a:p>
          <a:pPr algn="ctr"/>
          <a:r>
            <a:rPr lang="en-US" sz="18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Penguatan Partisipasi Publik</a:t>
          </a:r>
          <a:endParaRPr lang="en-US" sz="1800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15</xdr:col>
      <xdr:colOff>575826</xdr:colOff>
      <xdr:row>56</xdr:row>
      <xdr:rowOff>177297</xdr:rowOff>
    </xdr:from>
    <xdr:to>
      <xdr:col>21</xdr:col>
      <xdr:colOff>32352</xdr:colOff>
      <xdr:row>61</xdr:row>
      <xdr:rowOff>55784</xdr:rowOff>
    </xdr:to>
    <xdr:sp macro="" textlink="">
      <xdr:nvSpPr>
        <xdr:cNvPr id="11" name="TextBox 10"/>
        <xdr:cNvSpPr txBox="1"/>
      </xdr:nvSpPr>
      <xdr:spPr>
        <a:xfrm>
          <a:off x="9760647" y="10337297"/>
          <a:ext cx="3130455" cy="785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>
              <a:solidFill>
                <a:sysClr val="windowText" lastClr="000000"/>
              </a:solidFill>
              <a:latin typeface="Arial Black" panose="020B0A04020102020204" pitchFamily="34" charset="0"/>
            </a:rPr>
            <a:t>Komponen</a:t>
          </a:r>
          <a:r>
            <a:rPr lang="en-US" sz="18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 5</a:t>
          </a:r>
        </a:p>
        <a:p>
          <a:pPr algn="ctr"/>
          <a:r>
            <a:rPr lang="en-US" sz="18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Kearifan Lokal</a:t>
          </a:r>
          <a:endParaRPr lang="en-US" sz="1800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591628</xdr:colOff>
      <xdr:row>2</xdr:row>
      <xdr:rowOff>108290</xdr:rowOff>
    </xdr:from>
    <xdr:to>
      <xdr:col>24</xdr:col>
      <xdr:colOff>23813</xdr:colOff>
      <xdr:row>13</xdr:row>
      <xdr:rowOff>39688</xdr:rowOff>
    </xdr:to>
    <xdr:sp macro="" textlink="">
      <xdr:nvSpPr>
        <xdr:cNvPr id="12" name="TextBox 11"/>
        <xdr:cNvSpPr txBox="1"/>
      </xdr:nvSpPr>
      <xdr:spPr>
        <a:xfrm>
          <a:off x="2449003" y="489290"/>
          <a:ext cx="12433810" cy="2026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800" b="1">
              <a:latin typeface="Arial Black" panose="020B0A04020102020204" pitchFamily="34" charset="0"/>
            </a:rPr>
            <a:t>Siapkah Desamu Menjadi </a:t>
          </a:r>
        </a:p>
        <a:p>
          <a:pPr algn="ctr"/>
          <a:r>
            <a:rPr lang="en-US" sz="4800" b="1">
              <a:latin typeface="Arial Black" panose="020B0A04020102020204" pitchFamily="34" charset="0"/>
            </a:rPr>
            <a:t>Desa </a:t>
          </a:r>
          <a:r>
            <a:rPr lang="en-US" sz="4800" b="1">
              <a:solidFill>
                <a:srgbClr val="FF0000"/>
              </a:solidFill>
              <a:latin typeface="Arial Black" panose="020B0A04020102020204" pitchFamily="34" charset="0"/>
            </a:rPr>
            <a:t>Antikorupsi</a:t>
          </a:r>
          <a:r>
            <a:rPr lang="en-US" sz="4800" b="1">
              <a:latin typeface="Arial Black" panose="020B0A04020102020204" pitchFamily="34" charset="0"/>
            </a:rPr>
            <a:t>?</a:t>
          </a:r>
        </a:p>
      </xdr:txBody>
    </xdr:sp>
    <xdr:clientData/>
  </xdr:twoCellAnchor>
  <xdr:twoCellAnchor>
    <xdr:from>
      <xdr:col>10</xdr:col>
      <xdr:colOff>286830</xdr:colOff>
      <xdr:row>17</xdr:row>
      <xdr:rowOff>45748</xdr:rowOff>
    </xdr:from>
    <xdr:to>
      <xdr:col>17</xdr:col>
      <xdr:colOff>88605</xdr:colOff>
      <xdr:row>28</xdr:row>
      <xdr:rowOff>26839</xdr:rowOff>
    </xdr:to>
    <xdr:sp macro="" textlink="Backend!O2">
      <xdr:nvSpPr>
        <xdr:cNvPr id="14" name="Rectangle 13"/>
        <xdr:cNvSpPr/>
      </xdr:nvSpPr>
      <xdr:spPr>
        <a:xfrm>
          <a:off x="6392599" y="3367286"/>
          <a:ext cx="4075814" cy="2130322"/>
        </a:xfrm>
        <a:prstGeom prst="rect">
          <a:avLst/>
        </a:prstGeom>
        <a:solidFill>
          <a:schemeClr val="accent4"/>
        </a:solidFill>
        <a:ln w="381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8BA7D2C-000A-44C5-A6FD-B976D875F866}" type="TxLink">
            <a:rPr lang="en-US" sz="88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413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204626</xdr:colOff>
      <xdr:row>14</xdr:row>
      <xdr:rowOff>23481</xdr:rowOff>
    </xdr:from>
    <xdr:to>
      <xdr:col>14</xdr:col>
      <xdr:colOff>531879</xdr:colOff>
      <xdr:row>17</xdr:row>
      <xdr:rowOff>45746</xdr:rowOff>
    </xdr:to>
    <xdr:sp macro="" textlink="">
      <xdr:nvSpPr>
        <xdr:cNvPr id="17" name="TextBox 16"/>
        <xdr:cNvSpPr txBox="1"/>
      </xdr:nvSpPr>
      <xdr:spPr>
        <a:xfrm>
          <a:off x="6310395" y="2758866"/>
          <a:ext cx="2769561" cy="60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>
              <a:latin typeface="Arial Black" panose="020B0A04020102020204" pitchFamily="34" charset="0"/>
            </a:rPr>
            <a:t>Total</a:t>
          </a:r>
          <a:r>
            <a:rPr lang="en-US" sz="2800" baseline="0">
              <a:latin typeface="Arial Black" panose="020B0A04020102020204" pitchFamily="34" charset="0"/>
            </a:rPr>
            <a:t> Nilai: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57728</xdr:rowOff>
    </xdr:from>
    <xdr:to>
      <xdr:col>26</xdr:col>
      <xdr:colOff>202046</xdr:colOff>
      <xdr:row>14</xdr:row>
      <xdr:rowOff>144319</xdr:rowOff>
    </xdr:to>
    <xdr:sp macro="" textlink="">
      <xdr:nvSpPr>
        <xdr:cNvPr id="13" name="Rectangle 12"/>
        <xdr:cNvSpPr/>
      </xdr:nvSpPr>
      <xdr:spPr>
        <a:xfrm>
          <a:off x="3069167" y="629228"/>
          <a:ext cx="13092546" cy="2182091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0</xdr:colOff>
      <xdr:row>3</xdr:row>
      <xdr:rowOff>93738</xdr:rowOff>
    </xdr:from>
    <xdr:to>
      <xdr:col>4</xdr:col>
      <xdr:colOff>306160</xdr:colOff>
      <xdr:row>14</xdr:row>
      <xdr:rowOff>58182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3" y="665238"/>
          <a:ext cx="2147660" cy="2059944"/>
        </a:xfrm>
        <a:prstGeom prst="rect">
          <a:avLst/>
        </a:prstGeom>
      </xdr:spPr>
    </xdr:pic>
    <xdr:clientData/>
  </xdr:twoCellAnchor>
  <xdr:twoCellAnchor>
    <xdr:from>
      <xdr:col>5</xdr:col>
      <xdr:colOff>180170</xdr:colOff>
      <xdr:row>3</xdr:row>
      <xdr:rowOff>67637</xdr:rowOff>
    </xdr:from>
    <xdr:to>
      <xdr:col>24</xdr:col>
      <xdr:colOff>440973</xdr:colOff>
      <xdr:row>14</xdr:row>
      <xdr:rowOff>151438</xdr:rowOff>
    </xdr:to>
    <xdr:sp macro="" textlink="">
      <xdr:nvSpPr>
        <xdr:cNvPr id="3" name="TextBox 2"/>
        <xdr:cNvSpPr txBox="1"/>
      </xdr:nvSpPr>
      <xdr:spPr>
        <a:xfrm>
          <a:off x="3200292" y="625198"/>
          <a:ext cx="11737266" cy="2128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600">
              <a:solidFill>
                <a:schemeClr val="bg1"/>
              </a:solidFill>
              <a:latin typeface="Arial Black" panose="020B0A04020102020204" pitchFamily="34" charset="0"/>
            </a:rPr>
            <a:t>Komponen</a:t>
          </a:r>
          <a:r>
            <a:rPr lang="en-US" sz="3600" baseline="0">
              <a:solidFill>
                <a:schemeClr val="bg1"/>
              </a:solidFill>
              <a:latin typeface="Arial Black" panose="020B0A04020102020204" pitchFamily="34" charset="0"/>
            </a:rPr>
            <a:t> 1</a:t>
          </a:r>
        </a:p>
        <a:p>
          <a:r>
            <a:rPr lang="en-US" sz="66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Penguatan Tata Laksana</a:t>
          </a:r>
          <a:endParaRPr lang="en-US" sz="6600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1026</xdr:colOff>
      <xdr:row>17</xdr:row>
      <xdr:rowOff>9244</xdr:rowOff>
    </xdr:from>
    <xdr:to>
      <xdr:col>7</xdr:col>
      <xdr:colOff>82669</xdr:colOff>
      <xdr:row>21</xdr:row>
      <xdr:rowOff>179717</xdr:rowOff>
    </xdr:to>
    <xdr:sp macro="" textlink="">
      <xdr:nvSpPr>
        <xdr:cNvPr id="4" name="Rectangle 3"/>
        <xdr:cNvSpPr/>
      </xdr:nvSpPr>
      <xdr:spPr>
        <a:xfrm>
          <a:off x="605050" y="3168756"/>
          <a:ext cx="3705790" cy="913888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238125</xdr:colOff>
      <xdr:row>17</xdr:row>
      <xdr:rowOff>175461</xdr:rowOff>
    </xdr:from>
    <xdr:to>
      <xdr:col>6</xdr:col>
      <xdr:colOff>513849</xdr:colOff>
      <xdr:row>21</xdr:row>
      <xdr:rowOff>37599</xdr:rowOff>
    </xdr:to>
    <xdr:sp macro="" textlink="">
      <xdr:nvSpPr>
        <xdr:cNvPr id="5" name="TextBox 4"/>
        <xdr:cNvSpPr txBox="1"/>
      </xdr:nvSpPr>
      <xdr:spPr>
        <a:xfrm>
          <a:off x="842149" y="3334973"/>
          <a:ext cx="3295846" cy="605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</a:t>
          </a:r>
        </a:p>
      </xdr:txBody>
    </xdr:sp>
    <xdr:clientData/>
  </xdr:twoCellAnchor>
  <xdr:twoCellAnchor>
    <xdr:from>
      <xdr:col>1</xdr:col>
      <xdr:colOff>77407</xdr:colOff>
      <xdr:row>24</xdr:row>
      <xdr:rowOff>109460</xdr:rowOff>
    </xdr:from>
    <xdr:to>
      <xdr:col>14</xdr:col>
      <xdr:colOff>175914</xdr:colOff>
      <xdr:row>30</xdr:row>
      <xdr:rowOff>92050</xdr:rowOff>
    </xdr:to>
    <xdr:sp macro="" textlink="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681431" y="4569948"/>
          <a:ext cx="7950824" cy="1097712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800" b="1"/>
            <a:t>Adanya</a:t>
          </a:r>
          <a:r>
            <a:rPr lang="en-US" sz="1800" b="1" baseline="0"/>
            <a:t> Perdes/Keputusan Kepala Desa/SOP tentang Perencanaan, Pelaksanaan, Penatausahaan dan Pertanggungjawaban APBDes beserta implementasinya </a:t>
          </a:r>
        </a:p>
        <a:p>
          <a:pPr algn="l"/>
          <a:r>
            <a:rPr lang="en-US" sz="1800" b="1" baseline="0">
              <a:solidFill>
                <a:srgbClr val="FF0000"/>
              </a:solidFill>
            </a:rPr>
            <a:t>2 tahun terakhir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59531</xdr:colOff>
      <xdr:row>32</xdr:row>
      <xdr:rowOff>91475</xdr:rowOff>
    </xdr:from>
    <xdr:to>
      <xdr:col>14</xdr:col>
      <xdr:colOff>159925</xdr:colOff>
      <xdr:row>38</xdr:row>
      <xdr:rowOff>75343</xdr:rowOff>
    </xdr:to>
    <xdr:sp macro="" textlink="">
      <xdr:nvSpPr>
        <xdr:cNvPr id="9" name="Rounded Rectangle 8">
          <a:hlinkClick xmlns:r="http://schemas.openxmlformats.org/officeDocument/2006/relationships" r:id="rId3"/>
        </xdr:cNvPr>
        <xdr:cNvSpPr/>
      </xdr:nvSpPr>
      <xdr:spPr>
        <a:xfrm>
          <a:off x="663555" y="6038792"/>
          <a:ext cx="7952711" cy="109899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 b="1"/>
            <a:t>Adanya Perdes/Keputusan</a:t>
          </a:r>
          <a:r>
            <a:rPr lang="en-US" sz="2000" b="1" baseline="0"/>
            <a:t> Kepala Desa/SOP mengenai Mekanisme Evaluasi Kinerja Perangkat Desa</a:t>
          </a:r>
          <a:endParaRPr lang="en-US" sz="2000" b="1"/>
        </a:p>
      </xdr:txBody>
    </xdr:sp>
    <xdr:clientData/>
  </xdr:twoCellAnchor>
  <xdr:twoCellAnchor>
    <xdr:from>
      <xdr:col>1</xdr:col>
      <xdr:colOff>77339</xdr:colOff>
      <xdr:row>40</xdr:row>
      <xdr:rowOff>54906</xdr:rowOff>
    </xdr:from>
    <xdr:to>
      <xdr:col>14</xdr:col>
      <xdr:colOff>177733</xdr:colOff>
      <xdr:row>46</xdr:row>
      <xdr:rowOff>38774</xdr:rowOff>
    </xdr:to>
    <xdr:sp macro="" textlink="">
      <xdr:nvSpPr>
        <xdr:cNvPr id="10" name="Rounded Rectangle 9">
          <a:hlinkClick xmlns:r="http://schemas.openxmlformats.org/officeDocument/2006/relationships" r:id="rId4"/>
        </xdr:cNvPr>
        <xdr:cNvSpPr/>
      </xdr:nvSpPr>
      <xdr:spPr>
        <a:xfrm>
          <a:off x="681363" y="7489052"/>
          <a:ext cx="7952711" cy="109899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 b="1"/>
            <a:t>Adanya Perdes/Keputusan Kepala Desa/ SOP tentang Pengendalian</a:t>
          </a:r>
          <a:r>
            <a:rPr lang="en-US" sz="2000" b="1" baseline="0"/>
            <a:t> Gratifikasi, Suap, dan Konflik Kepentingan </a:t>
          </a:r>
          <a:endParaRPr lang="en-US" sz="2000" b="1"/>
        </a:p>
      </xdr:txBody>
    </xdr:sp>
    <xdr:clientData/>
  </xdr:twoCellAnchor>
  <xdr:twoCellAnchor>
    <xdr:from>
      <xdr:col>1</xdr:col>
      <xdr:colOff>64463</xdr:colOff>
      <xdr:row>48</xdr:row>
      <xdr:rowOff>6509</xdr:rowOff>
    </xdr:from>
    <xdr:to>
      <xdr:col>14</xdr:col>
      <xdr:colOff>164857</xdr:colOff>
      <xdr:row>53</xdr:row>
      <xdr:rowOff>176231</xdr:rowOff>
    </xdr:to>
    <xdr:sp macro="" textlink="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68487" y="8927485"/>
          <a:ext cx="7952711" cy="109899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 b="1"/>
            <a:t>Perjanjian</a:t>
          </a:r>
          <a:r>
            <a:rPr lang="en-US" sz="2000" b="1" baseline="0"/>
            <a:t> Kerjasama antara Pelaksana Kegiatan Anggaran dengan Pihak Penyedia, dan telah melalui proses Pengadaan Barang/Jasa di Desa</a:t>
          </a:r>
          <a:endParaRPr lang="en-US" sz="2000" b="1"/>
        </a:p>
      </xdr:txBody>
    </xdr:sp>
    <xdr:clientData/>
  </xdr:twoCellAnchor>
  <xdr:twoCellAnchor>
    <xdr:from>
      <xdr:col>1</xdr:col>
      <xdr:colOff>59040</xdr:colOff>
      <xdr:row>55</xdr:row>
      <xdr:rowOff>153148</xdr:rowOff>
    </xdr:from>
    <xdr:to>
      <xdr:col>14</xdr:col>
      <xdr:colOff>159434</xdr:colOff>
      <xdr:row>61</xdr:row>
      <xdr:rowOff>137016</xdr:rowOff>
    </xdr:to>
    <xdr:sp macro="" textlink="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663064" y="10375099"/>
          <a:ext cx="7952711" cy="109899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 b="1"/>
            <a:t>Adanya Perdes/Keputusan</a:t>
          </a:r>
          <a:r>
            <a:rPr lang="en-US" sz="2000" b="1" baseline="0"/>
            <a:t> Kepala Desa/SOP tentang Pakta Integritas</a:t>
          </a:r>
          <a:endParaRPr lang="en-US" sz="2000" b="1"/>
        </a:p>
      </xdr:txBody>
    </xdr:sp>
    <xdr:clientData/>
  </xdr:twoCellAnchor>
  <xdr:twoCellAnchor>
    <xdr:from>
      <xdr:col>14</xdr:col>
      <xdr:colOff>544286</xdr:colOff>
      <xdr:row>24</xdr:row>
      <xdr:rowOff>136072</xdr:rowOff>
    </xdr:from>
    <xdr:to>
      <xdr:col>16</xdr:col>
      <xdr:colOff>408214</xdr:colOff>
      <xdr:row>30</xdr:row>
      <xdr:rowOff>90715</xdr:rowOff>
    </xdr:to>
    <xdr:sp macro="" textlink="Backend!H2">
      <xdr:nvSpPr>
        <xdr:cNvPr id="14" name="TextBox 13"/>
        <xdr:cNvSpPr txBox="1"/>
      </xdr:nvSpPr>
      <xdr:spPr>
        <a:xfrm>
          <a:off x="9116786" y="4490358"/>
          <a:ext cx="1088571" cy="1043214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D9EEC18-F89D-40DB-B3B1-323701A63C12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20</xdr:col>
      <xdr:colOff>156639</xdr:colOff>
      <xdr:row>38</xdr:row>
      <xdr:rowOff>54998</xdr:rowOff>
    </xdr:from>
    <xdr:to>
      <xdr:col>25</xdr:col>
      <xdr:colOff>110755</xdr:colOff>
      <xdr:row>54</xdr:row>
      <xdr:rowOff>19314</xdr:rowOff>
    </xdr:to>
    <xdr:sp macro="" textlink="">
      <xdr:nvSpPr>
        <xdr:cNvPr id="15" name="Oval 14"/>
        <xdr:cNvSpPr/>
      </xdr:nvSpPr>
      <xdr:spPr>
        <a:xfrm>
          <a:off x="12637673" y="7543619"/>
          <a:ext cx="3074375" cy="3117419"/>
        </a:xfrm>
        <a:prstGeom prst="ellipse">
          <a:avLst/>
        </a:prstGeom>
        <a:gradFill flip="none" rotWithShape="1">
          <a:gsLst>
            <a:gs pos="30000">
              <a:schemeClr val="accent4">
                <a:lumMod val="40000"/>
                <a:lumOff val="60000"/>
              </a:schemeClr>
            </a:gs>
            <a:gs pos="0">
              <a:schemeClr val="accent4">
                <a:lumMod val="20000"/>
                <a:lumOff val="80000"/>
              </a:schemeClr>
            </a:gs>
            <a:gs pos="55000">
              <a:schemeClr val="accent4">
                <a:lumMod val="60000"/>
                <a:lumOff val="40000"/>
              </a:schemeClr>
            </a:gs>
            <a:gs pos="82000">
              <a:srgbClr val="FFC000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430364</xdr:colOff>
      <xdr:row>40</xdr:row>
      <xdr:rowOff>145710</xdr:rowOff>
    </xdr:from>
    <xdr:to>
      <xdr:col>24</xdr:col>
      <xdr:colOff>362329</xdr:colOff>
      <xdr:row>50</xdr:row>
      <xdr:rowOff>123032</xdr:rowOff>
    </xdr:to>
    <xdr:sp macro="" textlink="Backend!L2">
      <xdr:nvSpPr>
        <xdr:cNvPr id="16" name="TextBox 15"/>
        <xdr:cNvSpPr txBox="1"/>
      </xdr:nvSpPr>
      <xdr:spPr>
        <a:xfrm>
          <a:off x="12911398" y="8028469"/>
          <a:ext cx="2428172" cy="1948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9ECAD7F-2D84-4363-BA87-0513CE11B318}" type="TxLink">
            <a:rPr lang="en-US" sz="6000" b="0" i="0" u="none" strike="noStrike">
              <a:solidFill>
                <a:schemeClr val="tx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6000"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560614</xdr:colOff>
      <xdr:row>32</xdr:row>
      <xdr:rowOff>107044</xdr:rowOff>
    </xdr:from>
    <xdr:to>
      <xdr:col>16</xdr:col>
      <xdr:colOff>424542</xdr:colOff>
      <xdr:row>38</xdr:row>
      <xdr:rowOff>61686</xdr:rowOff>
    </xdr:to>
    <xdr:sp macro="" textlink="Backend!H17">
      <xdr:nvSpPr>
        <xdr:cNvPr id="17" name="TextBox 16"/>
        <xdr:cNvSpPr txBox="1"/>
      </xdr:nvSpPr>
      <xdr:spPr>
        <a:xfrm>
          <a:off x="9133114" y="5912758"/>
          <a:ext cx="1088571" cy="1043214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1BE6E04-907D-4821-BE54-460F601E362B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576942</xdr:colOff>
      <xdr:row>40</xdr:row>
      <xdr:rowOff>100694</xdr:rowOff>
    </xdr:from>
    <xdr:to>
      <xdr:col>16</xdr:col>
      <xdr:colOff>440870</xdr:colOff>
      <xdr:row>46</xdr:row>
      <xdr:rowOff>55337</xdr:rowOff>
    </xdr:to>
    <xdr:sp macro="" textlink="Backend!H27">
      <xdr:nvSpPr>
        <xdr:cNvPr id="18" name="TextBox 17"/>
        <xdr:cNvSpPr txBox="1"/>
      </xdr:nvSpPr>
      <xdr:spPr>
        <a:xfrm>
          <a:off x="9149442" y="7357837"/>
          <a:ext cx="1088571" cy="1043214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4EA1FF3-BF93-4CC2-96F8-A1839A7F624C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593270</xdr:colOff>
      <xdr:row>48</xdr:row>
      <xdr:rowOff>26308</xdr:rowOff>
    </xdr:from>
    <xdr:to>
      <xdr:col>16</xdr:col>
      <xdr:colOff>457198</xdr:colOff>
      <xdr:row>53</xdr:row>
      <xdr:rowOff>162379</xdr:rowOff>
    </xdr:to>
    <xdr:sp macro="" textlink="Backend!H35">
      <xdr:nvSpPr>
        <xdr:cNvPr id="19" name="TextBox 18"/>
        <xdr:cNvSpPr txBox="1"/>
      </xdr:nvSpPr>
      <xdr:spPr>
        <a:xfrm>
          <a:off x="9165770" y="8734879"/>
          <a:ext cx="1088571" cy="1043214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1DE9F27-FDF9-49FA-981B-A102F4FCEAD9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609598</xdr:colOff>
      <xdr:row>55</xdr:row>
      <xdr:rowOff>156029</xdr:rowOff>
    </xdr:from>
    <xdr:to>
      <xdr:col>16</xdr:col>
      <xdr:colOff>473526</xdr:colOff>
      <xdr:row>61</xdr:row>
      <xdr:rowOff>110671</xdr:rowOff>
    </xdr:to>
    <xdr:sp macro="" textlink="Backend!H48">
      <xdr:nvSpPr>
        <xdr:cNvPr id="20" name="TextBox 19"/>
        <xdr:cNvSpPr txBox="1"/>
      </xdr:nvSpPr>
      <xdr:spPr>
        <a:xfrm>
          <a:off x="9182098" y="10134600"/>
          <a:ext cx="1088571" cy="1043214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EC0DC89-0786-4A01-B250-1956CDD658E1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199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441158</xdr:colOff>
      <xdr:row>29</xdr:row>
      <xdr:rowOff>91805</xdr:rowOff>
    </xdr:from>
    <xdr:to>
      <xdr:col>26</xdr:col>
      <xdr:colOff>518026</xdr:colOff>
      <xdr:row>39</xdr:row>
      <xdr:rowOff>131379</xdr:rowOff>
    </xdr:to>
    <xdr:sp macro="" textlink="">
      <xdr:nvSpPr>
        <xdr:cNvPr id="6" name="TextBox 5"/>
        <xdr:cNvSpPr txBox="1"/>
      </xdr:nvSpPr>
      <xdr:spPr>
        <a:xfrm>
          <a:off x="11674089" y="5806805"/>
          <a:ext cx="5069282" cy="2010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  <a:cs typeface="Arial" panose="020B0604020202020204" pitchFamily="34" charset="0"/>
            </a:rPr>
            <a:t>Total Skor </a:t>
          </a:r>
        </a:p>
        <a:p>
          <a:pPr algn="ctr"/>
          <a:r>
            <a:rPr lang="en-US" sz="4000" b="1">
              <a:latin typeface="Arial Black" panose="020B0A04020102020204" pitchFamily="34" charset="0"/>
              <a:cs typeface="Arial" panose="020B0604020202020204" pitchFamily="34" charset="0"/>
            </a:rPr>
            <a:t>Komponen 1</a:t>
          </a:r>
        </a:p>
      </xdr:txBody>
    </xdr:sp>
    <xdr:clientData/>
  </xdr:twoCellAnchor>
  <xdr:twoCellAnchor>
    <xdr:from>
      <xdr:col>1</xdr:col>
      <xdr:colOff>37724</xdr:colOff>
      <xdr:row>64</xdr:row>
      <xdr:rowOff>75385</xdr:rowOff>
    </xdr:from>
    <xdr:to>
      <xdr:col>5</xdr:col>
      <xdr:colOff>362881</xdr:colOff>
      <xdr:row>70</xdr:row>
      <xdr:rowOff>140784</xdr:rowOff>
    </xdr:to>
    <xdr:sp macro="" textlink="">
      <xdr:nvSpPr>
        <xdr:cNvPr id="22" name="Rounded Rectangle 21">
          <a:hlinkClick xmlns:r="http://schemas.openxmlformats.org/officeDocument/2006/relationships" r:id="rId7"/>
        </xdr:cNvPr>
        <xdr:cNvSpPr/>
      </xdr:nvSpPr>
      <xdr:spPr>
        <a:xfrm>
          <a:off x="654048" y="12028326"/>
          <a:ext cx="2790451" cy="118598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158750</xdr:colOff>
      <xdr:row>17</xdr:row>
      <xdr:rowOff>22678</xdr:rowOff>
    </xdr:from>
    <xdr:to>
      <xdr:col>25</xdr:col>
      <xdr:colOff>43962</xdr:colOff>
      <xdr:row>21</xdr:row>
      <xdr:rowOff>1</xdr:rowOff>
    </xdr:to>
    <xdr:sp macro="" textlink="">
      <xdr:nvSpPr>
        <xdr:cNvPr id="11" name="Rectangle 10"/>
        <xdr:cNvSpPr/>
      </xdr:nvSpPr>
      <xdr:spPr>
        <a:xfrm>
          <a:off x="11477994" y="10544480"/>
          <a:ext cx="4226840" cy="3366451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132907</xdr:colOff>
      <xdr:row>5</xdr:row>
      <xdr:rowOff>0</xdr:rowOff>
    </xdr:from>
    <xdr:to>
      <xdr:col>25</xdr:col>
      <xdr:colOff>50131</xdr:colOff>
      <xdr:row>12</xdr:row>
      <xdr:rowOff>310116</xdr:rowOff>
    </xdr:to>
    <xdr:sp macro="" textlink="">
      <xdr:nvSpPr>
        <xdr:cNvPr id="10" name="Rectangle 9"/>
        <xdr:cNvSpPr/>
      </xdr:nvSpPr>
      <xdr:spPr>
        <a:xfrm>
          <a:off x="11452151" y="2990407"/>
          <a:ext cx="4258852" cy="449668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16" name="Rectangle 15"/>
        <xdr:cNvSpPr/>
      </xdr:nvSpPr>
      <xdr:spPr>
        <a:xfrm>
          <a:off x="604689" y="347704"/>
          <a:ext cx="4095716" cy="884540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71563" y="843791"/>
          <a:ext cx="14614664" cy="1951588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2" name="TextBox 1"/>
        <xdr:cNvSpPr txBox="1"/>
      </xdr:nvSpPr>
      <xdr:spPr>
        <a:xfrm>
          <a:off x="1232373" y="1356276"/>
          <a:ext cx="14152573" cy="1663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</a:t>
          </a:r>
          <a:r>
            <a:rPr lang="en-US" sz="28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Perdes/Keputusan Kepala Desa/SOP tentang Perencanaan, Pelaksanaan, Penatausahaan dan Pertanggungjawaban APBDes beserta implementasinya</a:t>
          </a:r>
        </a:p>
        <a:p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8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 tahun terakhir</a:t>
          </a:r>
          <a:endParaRPr lang="en-US" sz="28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3" name="Rectangle 2"/>
        <xdr:cNvSpPr/>
      </xdr:nvSpPr>
      <xdr:spPr>
        <a:xfrm>
          <a:off x="604470" y="354682"/>
          <a:ext cx="4152534" cy="897194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4" name="TextBox 3"/>
        <xdr:cNvSpPr txBox="1"/>
      </xdr:nvSpPr>
      <xdr:spPr>
        <a:xfrm>
          <a:off x="782955" y="502581"/>
          <a:ext cx="3809195" cy="595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1.1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</xdr:row>
          <xdr:rowOff>571500</xdr:rowOff>
        </xdr:from>
        <xdr:to>
          <xdr:col>15</xdr:col>
          <xdr:colOff>447675</xdr:colOff>
          <xdr:row>6</xdr:row>
          <xdr:rowOff>561975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0</xdr:rowOff>
        </xdr:from>
        <xdr:to>
          <xdr:col>15</xdr:col>
          <xdr:colOff>447675</xdr:colOff>
          <xdr:row>8</xdr:row>
          <xdr:rowOff>2721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0</xdr:rowOff>
        </xdr:from>
        <xdr:to>
          <xdr:col>15</xdr:col>
          <xdr:colOff>457200</xdr:colOff>
          <xdr:row>8</xdr:row>
          <xdr:rowOff>571500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</xdr:row>
          <xdr:rowOff>0</xdr:rowOff>
        </xdr:from>
        <xdr:to>
          <xdr:col>15</xdr:col>
          <xdr:colOff>447675</xdr:colOff>
          <xdr:row>10</xdr:row>
          <xdr:rowOff>2721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11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12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0</xdr:rowOff>
        </xdr:from>
        <xdr:to>
          <xdr:col>15</xdr:col>
          <xdr:colOff>447675</xdr:colOff>
          <xdr:row>13</xdr:row>
          <xdr:rowOff>2722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0</xdr:rowOff>
        </xdr:from>
        <xdr:to>
          <xdr:col>15</xdr:col>
          <xdr:colOff>447675</xdr:colOff>
          <xdr:row>14</xdr:row>
          <xdr:rowOff>2721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9525</xdr:rowOff>
        </xdr:from>
        <xdr:to>
          <xdr:col>15</xdr:col>
          <xdr:colOff>447675</xdr:colOff>
          <xdr:row>15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15</xdr:row>
          <xdr:rowOff>9525</xdr:rowOff>
        </xdr:from>
        <xdr:to>
          <xdr:col>15</xdr:col>
          <xdr:colOff>457200</xdr:colOff>
          <xdr:row>16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584969</xdr:colOff>
      <xdr:row>6</xdr:row>
      <xdr:rowOff>419122</xdr:rowOff>
    </xdr:from>
    <xdr:to>
      <xdr:col>24</xdr:col>
      <xdr:colOff>96765</xdr:colOff>
      <xdr:row>12</xdr:row>
      <xdr:rowOff>301955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16</xdr:row>
          <xdr:rowOff>200025</xdr:rowOff>
        </xdr:from>
        <xdr:to>
          <xdr:col>15</xdr:col>
          <xdr:colOff>447675</xdr:colOff>
          <xdr:row>16</xdr:row>
          <xdr:rowOff>781050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17</xdr:row>
          <xdr:rowOff>9525</xdr:rowOff>
        </xdr:from>
        <xdr:to>
          <xdr:col>15</xdr:col>
          <xdr:colOff>447675</xdr:colOff>
          <xdr:row>18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18</xdr:row>
          <xdr:rowOff>0</xdr:rowOff>
        </xdr:from>
        <xdr:to>
          <xdr:col>15</xdr:col>
          <xdr:colOff>447675</xdr:colOff>
          <xdr:row>19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19</xdr:row>
          <xdr:rowOff>228600</xdr:rowOff>
        </xdr:from>
        <xdr:to>
          <xdr:col>15</xdr:col>
          <xdr:colOff>447675</xdr:colOff>
          <xdr:row>19</xdr:row>
          <xdr:rowOff>809625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141046</xdr:colOff>
      <xdr:row>13</xdr:row>
      <xdr:rowOff>398720</xdr:rowOff>
    </xdr:from>
    <xdr:ext cx="4208721" cy="1661337"/>
    <xdr:sp macro="" textlink="Backend!F2">
      <xdr:nvSpPr>
        <xdr:cNvPr id="6" name="TextBox 5"/>
        <xdr:cNvSpPr txBox="1"/>
      </xdr:nvSpPr>
      <xdr:spPr>
        <a:xfrm>
          <a:off x="11347500" y="8106194"/>
          <a:ext cx="4208721" cy="1661337"/>
        </a:xfrm>
        <a:prstGeom prst="rect">
          <a:avLst/>
        </a:prstGeom>
        <a:solidFill>
          <a:schemeClr val="accent1">
            <a:lumMod val="5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9256151B-2B51-473C-A4B8-AEA0C62A1BEE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470584</xdr:colOff>
      <xdr:row>18</xdr:row>
      <xdr:rowOff>491952</xdr:rowOff>
    </xdr:from>
    <xdr:to>
      <xdr:col>24</xdr:col>
      <xdr:colOff>387194</xdr:colOff>
      <xdr:row>20</xdr:row>
      <xdr:rowOff>319745</xdr:rowOff>
    </xdr:to>
    <xdr:sp macro="" textlink="Backend!H2">
      <xdr:nvSpPr>
        <xdr:cNvPr id="7" name="TextBox 6"/>
        <xdr:cNvSpPr txBox="1"/>
      </xdr:nvSpPr>
      <xdr:spPr>
        <a:xfrm>
          <a:off x="11696477" y="11695166"/>
          <a:ext cx="3590538" cy="1800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9F218F8-D913-46B1-97E9-920FB74DBC5E}" type="TxLink">
            <a:rPr lang="en-US" sz="8000" b="0" i="0" u="none" strike="noStrike">
              <a:ln>
                <a:noFill/>
              </a:ln>
              <a:solidFill>
                <a:schemeClr val="tx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47602</xdr:colOff>
      <xdr:row>5</xdr:row>
      <xdr:rowOff>251203</xdr:rowOff>
    </xdr:from>
    <xdr:to>
      <xdr:col>25</xdr:col>
      <xdr:colOff>91904</xdr:colOff>
      <xdr:row>6</xdr:row>
      <xdr:rowOff>450564</xdr:rowOff>
    </xdr:to>
    <xdr:sp macro="" textlink="">
      <xdr:nvSpPr>
        <xdr:cNvPr id="8" name="TextBox 7"/>
        <xdr:cNvSpPr txBox="1"/>
      </xdr:nvSpPr>
      <xdr:spPr>
        <a:xfrm>
          <a:off x="11366846" y="3241610"/>
          <a:ext cx="4385930" cy="797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106049</xdr:colOff>
      <xdr:row>17</xdr:row>
      <xdr:rowOff>524367</xdr:rowOff>
    </xdr:from>
    <xdr:ext cx="4230872" cy="1177374"/>
    <xdr:sp macro="" textlink="">
      <xdr:nvSpPr>
        <xdr:cNvPr id="9" name="TextBox 8"/>
        <xdr:cNvSpPr txBox="1"/>
      </xdr:nvSpPr>
      <xdr:spPr>
        <a:xfrm>
          <a:off x="11331942" y="10911153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</xdr:col>
      <xdr:colOff>24740</xdr:colOff>
      <xdr:row>22</xdr:row>
      <xdr:rowOff>0</xdr:rowOff>
    </xdr:from>
    <xdr:to>
      <xdr:col>5</xdr:col>
      <xdr:colOff>252448</xdr:colOff>
      <xdr:row>24</xdr:row>
      <xdr:rowOff>267956</xdr:rowOff>
    </xdr:to>
    <xdr:sp macro="" textlink="">
      <xdr:nvSpPr>
        <xdr:cNvPr id="30" name="Left Arrow 29">
          <a:hlinkClick xmlns:r="http://schemas.openxmlformats.org/officeDocument/2006/relationships" r:id="rId2"/>
        </xdr:cNvPr>
        <xdr:cNvSpPr/>
      </xdr:nvSpPr>
      <xdr:spPr>
        <a:xfrm>
          <a:off x="630876" y="14423571"/>
          <a:ext cx="2627514" cy="1455489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7</xdr:col>
      <xdr:colOff>93872</xdr:colOff>
      <xdr:row>22</xdr:row>
      <xdr:rowOff>175554</xdr:rowOff>
    </xdr:from>
    <xdr:to>
      <xdr:col>11</xdr:col>
      <xdr:colOff>442057</xdr:colOff>
      <xdr:row>24</xdr:row>
      <xdr:rowOff>142562</xdr:rowOff>
    </xdr:to>
    <xdr:sp macro="" textlink="">
      <xdr:nvSpPr>
        <xdr:cNvPr id="31" name="Rounded Rectangle 30">
          <a:hlinkClick xmlns:r="http://schemas.openxmlformats.org/officeDocument/2006/relationships" r:id="rId3"/>
        </xdr:cNvPr>
        <xdr:cNvSpPr/>
      </xdr:nvSpPr>
      <xdr:spPr>
        <a:xfrm>
          <a:off x="4534749" y="14599125"/>
          <a:ext cx="2772730" cy="1154541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0.2356</cdr:x>
      <cdr:y>0.31364</cdr:y>
    </cdr:from>
    <cdr:to>
      <cdr:x>0.7773</cdr:x>
      <cdr:y>0.65687</cdr:y>
    </cdr:to>
    <cdr:sp macro="" textlink="Backend!$D$2">
      <cdr:nvSpPr>
        <cdr:cNvPr id="2" name="TextBox 1"/>
        <cdr:cNvSpPr txBox="1"/>
      </cdr:nvSpPr>
      <cdr:spPr>
        <a:xfrm xmlns:a="http://schemas.openxmlformats.org/drawingml/2006/main">
          <a:off x="540339" y="731631"/>
          <a:ext cx="1242391" cy="800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4A4FC620-C98D-4BB6-82CE-388C1C167375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>
            <a:latin typeface="Arial Black" panose="020B0A040201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125904</xdr:colOff>
      <xdr:row>13</xdr:row>
      <xdr:rowOff>3663</xdr:rowOff>
    </xdr:from>
    <xdr:to>
      <xdr:col>25</xdr:col>
      <xdr:colOff>123251</xdr:colOff>
      <xdr:row>18</xdr:row>
      <xdr:rowOff>29389</xdr:rowOff>
    </xdr:to>
    <xdr:sp macro="" textlink="">
      <xdr:nvSpPr>
        <xdr:cNvPr id="2" name="Rectangle 1"/>
        <xdr:cNvSpPr/>
      </xdr:nvSpPr>
      <xdr:spPr>
        <a:xfrm>
          <a:off x="11154851" y="10581426"/>
          <a:ext cx="4208400" cy="33594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132906</xdr:colOff>
      <xdr:row>5</xdr:row>
      <xdr:rowOff>0</xdr:rowOff>
    </xdr:from>
    <xdr:to>
      <xdr:col>25</xdr:col>
      <xdr:colOff>130253</xdr:colOff>
      <xdr:row>10</xdr:row>
      <xdr:rowOff>100264</xdr:rowOff>
    </xdr:to>
    <xdr:sp macro="" textlink="">
      <xdr:nvSpPr>
        <xdr:cNvPr id="3" name="Rectangle 2"/>
        <xdr:cNvSpPr/>
      </xdr:nvSpPr>
      <xdr:spPr>
        <a:xfrm>
          <a:off x="11341790" y="2976563"/>
          <a:ext cx="4283597" cy="465865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3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Perdes/Keputusan Kepala Desa/SOP mengenai mekanisme evaluasi kinerja perangkat desa</a:t>
          </a:r>
          <a:endParaRPr lang="en-US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1.2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7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8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952500</xdr:rowOff>
        </xdr:from>
        <xdr:to>
          <xdr:col>15</xdr:col>
          <xdr:colOff>457200</xdr:colOff>
          <xdr:row>8</xdr:row>
          <xdr:rowOff>942975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952500</xdr:rowOff>
        </xdr:from>
        <xdr:to>
          <xdr:col>15</xdr:col>
          <xdr:colOff>447675</xdr:colOff>
          <xdr:row>12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</xdr:row>
          <xdr:rowOff>952500</xdr:rowOff>
        </xdr:from>
        <xdr:to>
          <xdr:col>15</xdr:col>
          <xdr:colOff>438150</xdr:colOff>
          <xdr:row>9</xdr:row>
          <xdr:rowOff>942975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11</xdr:row>
          <xdr:rowOff>590550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923925</xdr:rowOff>
        </xdr:from>
        <xdr:to>
          <xdr:col>15</xdr:col>
          <xdr:colOff>447675</xdr:colOff>
          <xdr:row>12</xdr:row>
          <xdr:rowOff>1466850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1476375</xdr:rowOff>
        </xdr:from>
        <xdr:to>
          <xdr:col>15</xdr:col>
          <xdr:colOff>447675</xdr:colOff>
          <xdr:row>14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9525</xdr:rowOff>
        </xdr:from>
        <xdr:to>
          <xdr:col>15</xdr:col>
          <xdr:colOff>447675</xdr:colOff>
          <xdr:row>17</xdr:row>
          <xdr:rowOff>9525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115979</xdr:colOff>
      <xdr:row>11</xdr:row>
      <xdr:rowOff>83238</xdr:rowOff>
    </xdr:from>
    <xdr:ext cx="4266000" cy="1661337"/>
    <xdr:sp macro="" textlink="Backend!F17">
      <xdr:nvSpPr>
        <xdr:cNvPr id="24" name="TextBox 23"/>
        <xdr:cNvSpPr txBox="1"/>
      </xdr:nvSpPr>
      <xdr:spPr>
        <a:xfrm>
          <a:off x="11279279" y="8223938"/>
          <a:ext cx="4266000" cy="1661337"/>
        </a:xfrm>
        <a:prstGeom prst="rect">
          <a:avLst/>
        </a:prstGeom>
        <a:solidFill>
          <a:schemeClr val="accent1">
            <a:lumMod val="5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0EF66713-E7FD-410B-AB50-52962EE60337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437739</xdr:colOff>
      <xdr:row>14</xdr:row>
      <xdr:rowOff>241294</xdr:rowOff>
    </xdr:from>
    <xdr:to>
      <xdr:col>24</xdr:col>
      <xdr:colOff>354349</xdr:colOff>
      <xdr:row>17</xdr:row>
      <xdr:rowOff>600655</xdr:rowOff>
    </xdr:to>
    <xdr:sp macro="" textlink="Backend!H17">
      <xdr:nvSpPr>
        <xdr:cNvPr id="25" name="TextBox 24"/>
        <xdr:cNvSpPr txBox="1"/>
      </xdr:nvSpPr>
      <xdr:spPr>
        <a:xfrm>
          <a:off x="11466686" y="11871820"/>
          <a:ext cx="3526084" cy="18131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4709798-A55D-40B0-BBF6-05E4EB8F3F2D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132647</xdr:colOff>
      <xdr:row>5</xdr:row>
      <xdr:rowOff>234194</xdr:rowOff>
    </xdr:from>
    <xdr:to>
      <xdr:col>25</xdr:col>
      <xdr:colOff>176949</xdr:colOff>
      <xdr:row>6</xdr:row>
      <xdr:rowOff>433555</xdr:rowOff>
    </xdr:to>
    <xdr:sp macro="" textlink="">
      <xdr:nvSpPr>
        <xdr:cNvPr id="26" name="TextBox 25"/>
        <xdr:cNvSpPr txBox="1"/>
      </xdr:nvSpPr>
      <xdr:spPr>
        <a:xfrm>
          <a:off x="11341531" y="3210757"/>
          <a:ext cx="4330552" cy="794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73204</xdr:colOff>
      <xdr:row>13</xdr:row>
      <xdr:rowOff>505352</xdr:rowOff>
    </xdr:from>
    <xdr:ext cx="4230872" cy="1177374"/>
    <xdr:sp macro="" textlink="">
      <xdr:nvSpPr>
        <xdr:cNvPr id="27" name="TextBox 26"/>
        <xdr:cNvSpPr txBox="1"/>
      </xdr:nvSpPr>
      <xdr:spPr>
        <a:xfrm>
          <a:off x="11102151" y="11083115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597930</xdr:colOff>
      <xdr:row>6</xdr:row>
      <xdr:rowOff>421410</xdr:rowOff>
    </xdr:from>
    <xdr:to>
      <xdr:col>24</xdr:col>
      <xdr:colOff>273503</xdr:colOff>
      <xdr:row>9</xdr:row>
      <xdr:rowOff>685800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190501</xdr:colOff>
      <xdr:row>7</xdr:row>
      <xdr:rowOff>363682</xdr:rowOff>
    </xdr:from>
    <xdr:to>
      <xdr:col>23</xdr:col>
      <xdr:colOff>97797</xdr:colOff>
      <xdr:row>8</xdr:row>
      <xdr:rowOff>585266</xdr:rowOff>
    </xdr:to>
    <xdr:sp macro="" textlink="Backend!$D$17">
      <xdr:nvSpPr>
        <xdr:cNvPr id="29" name="TextBox 1"/>
        <xdr:cNvSpPr txBox="1"/>
      </xdr:nvSpPr>
      <xdr:spPr>
        <a:xfrm>
          <a:off x="12521046" y="5004955"/>
          <a:ext cx="1725706" cy="1174084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2C87341D-CE14-4AC4-9072-CAD53362E053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60797</xdr:colOff>
      <xdr:row>18</xdr:row>
      <xdr:rowOff>547181</xdr:rowOff>
    </xdr:from>
    <xdr:to>
      <xdr:col>5</xdr:col>
      <xdr:colOff>246973</xdr:colOff>
      <xdr:row>21</xdr:row>
      <xdr:rowOff>46768</xdr:rowOff>
    </xdr:to>
    <xdr:sp macro="" textlink="">
      <xdr:nvSpPr>
        <xdr:cNvPr id="30" name="Left Arrow 29">
          <a:hlinkClick xmlns:r="http://schemas.openxmlformats.org/officeDocument/2006/relationships" r:id="rId2"/>
        </xdr:cNvPr>
        <xdr:cNvSpPr/>
      </xdr:nvSpPr>
      <xdr:spPr>
        <a:xfrm>
          <a:off x="668776" y="14368564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7</xdr:col>
      <xdr:colOff>64657</xdr:colOff>
      <xdr:row>18</xdr:row>
      <xdr:rowOff>722735</xdr:rowOff>
    </xdr:from>
    <xdr:to>
      <xdr:col>11</xdr:col>
      <xdr:colOff>375784</xdr:colOff>
      <xdr:row>20</xdr:row>
      <xdr:rowOff>509087</xdr:rowOff>
    </xdr:to>
    <xdr:sp macro="" textlink="">
      <xdr:nvSpPr>
        <xdr:cNvPr id="31" name="Rounded Rectangle 30">
          <a:hlinkClick xmlns:r="http://schemas.openxmlformats.org/officeDocument/2006/relationships" r:id="rId3"/>
        </xdr:cNvPr>
        <xdr:cNvSpPr/>
      </xdr:nvSpPr>
      <xdr:spPr>
        <a:xfrm>
          <a:off x="4523168" y="14544118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96444</xdr:colOff>
      <xdr:row>11</xdr:row>
      <xdr:rowOff>1025770</xdr:rowOff>
    </xdr:from>
    <xdr:to>
      <xdr:col>25</xdr:col>
      <xdr:colOff>93791</xdr:colOff>
      <xdr:row>14</xdr:row>
      <xdr:rowOff>21649</xdr:rowOff>
    </xdr:to>
    <xdr:sp macro="" textlink="">
      <xdr:nvSpPr>
        <xdr:cNvPr id="2" name="Rectangle 1"/>
        <xdr:cNvSpPr/>
      </xdr:nvSpPr>
      <xdr:spPr>
        <a:xfrm>
          <a:off x="11282213" y="9744808"/>
          <a:ext cx="4271386" cy="2561649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88603</xdr:colOff>
      <xdr:row>5</xdr:row>
      <xdr:rowOff>0</xdr:rowOff>
    </xdr:from>
    <xdr:to>
      <xdr:col>25</xdr:col>
      <xdr:colOff>85950</xdr:colOff>
      <xdr:row>10</xdr:row>
      <xdr:rowOff>100264</xdr:rowOff>
    </xdr:to>
    <xdr:sp macro="" textlink="">
      <xdr:nvSpPr>
        <xdr:cNvPr id="3" name="Rectangle 2"/>
        <xdr:cNvSpPr/>
      </xdr:nvSpPr>
      <xdr:spPr>
        <a:xfrm>
          <a:off x="11407847" y="2990407"/>
          <a:ext cx="4338975" cy="484061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3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Perdes/Keputusan Kepala Desa/SOP tentang Pengendalian Gratifikasi, Suap dan Konflik Kepentingan </a:t>
          </a:r>
          <a:endParaRPr lang="en-US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1.3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7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8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952500</xdr:rowOff>
        </xdr:from>
        <xdr:to>
          <xdr:col>15</xdr:col>
          <xdr:colOff>457200</xdr:colOff>
          <xdr:row>8</xdr:row>
          <xdr:rowOff>942975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10</xdr:row>
          <xdr:rowOff>1038225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</xdr:row>
          <xdr:rowOff>952500</xdr:rowOff>
        </xdr:from>
        <xdr:to>
          <xdr:col>15</xdr:col>
          <xdr:colOff>438150</xdr:colOff>
          <xdr:row>10</xdr:row>
          <xdr:rowOff>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11</xdr:row>
          <xdr:rowOff>1438275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1447800</xdr:rowOff>
        </xdr:from>
        <xdr:to>
          <xdr:col>15</xdr:col>
          <xdr:colOff>447675</xdr:colOff>
          <xdr:row>12</xdr:row>
          <xdr:rowOff>1466850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86520</xdr:colOff>
      <xdr:row>10</xdr:row>
      <xdr:rowOff>241300</xdr:rowOff>
    </xdr:from>
    <xdr:ext cx="4258800" cy="1661337"/>
    <xdr:sp macro="" textlink="Backend!$F$27">
      <xdr:nvSpPr>
        <xdr:cNvPr id="18" name="TextBox 17"/>
        <xdr:cNvSpPr txBox="1"/>
      </xdr:nvSpPr>
      <xdr:spPr>
        <a:xfrm>
          <a:off x="11272289" y="7910146"/>
          <a:ext cx="4258800" cy="166133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04779516-B24A-4425-B550-58D7BA57D5D7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388892</xdr:colOff>
      <xdr:row>12</xdr:row>
      <xdr:rowOff>648541</xdr:rowOff>
    </xdr:from>
    <xdr:to>
      <xdr:col>24</xdr:col>
      <xdr:colOff>305502</xdr:colOff>
      <xdr:row>13</xdr:row>
      <xdr:rowOff>581918</xdr:rowOff>
    </xdr:to>
    <xdr:sp macro="" textlink="Backend!H27">
      <xdr:nvSpPr>
        <xdr:cNvPr id="19" name="TextBox 18"/>
        <xdr:cNvSpPr txBox="1"/>
      </xdr:nvSpPr>
      <xdr:spPr>
        <a:xfrm>
          <a:off x="11574661" y="10808541"/>
          <a:ext cx="3580072" cy="1398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13051E3-5CA5-4730-B7EB-1E7A496DDD47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132647</xdr:colOff>
      <xdr:row>5</xdr:row>
      <xdr:rowOff>234194</xdr:rowOff>
    </xdr:from>
    <xdr:to>
      <xdr:col>25</xdr:col>
      <xdr:colOff>176949</xdr:colOff>
      <xdr:row>6</xdr:row>
      <xdr:rowOff>433555</xdr:rowOff>
    </xdr:to>
    <xdr:sp macro="" textlink="">
      <xdr:nvSpPr>
        <xdr:cNvPr id="20" name="TextBox 19"/>
        <xdr:cNvSpPr txBox="1"/>
      </xdr:nvSpPr>
      <xdr:spPr>
        <a:xfrm>
          <a:off x="11295947" y="3186944"/>
          <a:ext cx="4311502" cy="789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122051</xdr:colOff>
      <xdr:row>11</xdr:row>
      <xdr:rowOff>1067446</xdr:rowOff>
    </xdr:from>
    <xdr:ext cx="4230872" cy="1177374"/>
    <xdr:sp macro="" textlink="">
      <xdr:nvSpPr>
        <xdr:cNvPr id="21" name="TextBox 20"/>
        <xdr:cNvSpPr txBox="1"/>
      </xdr:nvSpPr>
      <xdr:spPr>
        <a:xfrm>
          <a:off x="11307820" y="9786484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446485</xdr:colOff>
      <xdr:row>6</xdr:row>
      <xdr:rowOff>386954</xdr:rowOff>
    </xdr:from>
    <xdr:to>
      <xdr:col>24</xdr:col>
      <xdr:colOff>238125</xdr:colOff>
      <xdr:row>10</xdr:row>
      <xdr:rowOff>29766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458611</xdr:rowOff>
    </xdr:from>
    <xdr:to>
      <xdr:col>5</xdr:col>
      <xdr:colOff>163658</xdr:colOff>
      <xdr:row>17</xdr:row>
      <xdr:rowOff>1357</xdr:rowOff>
    </xdr:to>
    <xdr:sp macro="" textlink="">
      <xdr:nvSpPr>
        <xdr:cNvPr id="25" name="Left Arrow 24">
          <a:hlinkClick xmlns:r="http://schemas.openxmlformats.org/officeDocument/2006/relationships" r:id="rId2"/>
        </xdr:cNvPr>
        <xdr:cNvSpPr/>
      </xdr:nvSpPr>
      <xdr:spPr>
        <a:xfrm>
          <a:off x="617361" y="13775972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6</xdr:col>
      <xdr:colOff>802864</xdr:colOff>
      <xdr:row>14</xdr:row>
      <xdr:rowOff>634165</xdr:rowOff>
    </xdr:from>
    <xdr:to>
      <xdr:col>11</xdr:col>
      <xdr:colOff>247434</xdr:colOff>
      <xdr:row>16</xdr:row>
      <xdr:rowOff>458046</xdr:rowOff>
    </xdr:to>
    <xdr:sp macro="" textlink="">
      <xdr:nvSpPr>
        <xdr:cNvPr id="26" name="Rounded Rectangle 25">
          <a:hlinkClick xmlns:r="http://schemas.openxmlformats.org/officeDocument/2006/relationships" r:id="rId3"/>
        </xdr:cNvPr>
        <xdr:cNvSpPr/>
      </xdr:nvSpPr>
      <xdr:spPr>
        <a:xfrm>
          <a:off x="4471753" y="13951526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  <xdr:twoCellAnchor>
    <xdr:from>
      <xdr:col>20</xdr:col>
      <xdr:colOff>0</xdr:colOff>
      <xdr:row>6</xdr:row>
      <xdr:rowOff>1269999</xdr:rowOff>
    </xdr:from>
    <xdr:to>
      <xdr:col>23</xdr:col>
      <xdr:colOff>178848</xdr:colOff>
      <xdr:row>8</xdr:row>
      <xdr:rowOff>808323</xdr:rowOff>
    </xdr:to>
    <xdr:sp macro="" textlink="Backend!$D$27">
      <xdr:nvSpPr>
        <xdr:cNvPr id="23" name="Oval 22"/>
        <xdr:cNvSpPr/>
      </xdr:nvSpPr>
      <xdr:spPr>
        <a:xfrm>
          <a:off x="12406923" y="4786922"/>
          <a:ext cx="2010579" cy="200505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F7DB509-AB04-4382-AEE1-C064E718335B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158750</xdr:colOff>
      <xdr:row>15</xdr:row>
      <xdr:rowOff>952500</xdr:rowOff>
    </xdr:from>
    <xdr:to>
      <xdr:col>25</xdr:col>
      <xdr:colOff>43962</xdr:colOff>
      <xdr:row>18</xdr:row>
      <xdr:rowOff>1005308</xdr:rowOff>
    </xdr:to>
    <xdr:sp macro="" textlink="">
      <xdr:nvSpPr>
        <xdr:cNvPr id="2" name="Rectangle 1"/>
        <xdr:cNvSpPr/>
      </xdr:nvSpPr>
      <xdr:spPr>
        <a:xfrm>
          <a:off x="11384643" y="11089821"/>
          <a:ext cx="4171462" cy="3273166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132907</xdr:colOff>
      <xdr:row>5</xdr:row>
      <xdr:rowOff>0</xdr:rowOff>
    </xdr:from>
    <xdr:to>
      <xdr:col>25</xdr:col>
      <xdr:colOff>50131</xdr:colOff>
      <xdr:row>11</xdr:row>
      <xdr:rowOff>354853</xdr:rowOff>
    </xdr:to>
    <xdr:sp macro="" textlink="">
      <xdr:nvSpPr>
        <xdr:cNvPr id="3" name="Rectangle 2"/>
        <xdr:cNvSpPr/>
      </xdr:nvSpPr>
      <xdr:spPr>
        <a:xfrm>
          <a:off x="11394819" y="2988235"/>
          <a:ext cx="4231488" cy="522941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3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Perjanjian Kerjasama antara Pelaksana Kegiatan Anggaran dengan Pihak Penyedia, dan telah melalui Proses Pengadaan Barang/Jasa di Desa</a:t>
          </a:r>
          <a:endParaRPr lang="en-US" sz="3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1.4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</xdr:row>
          <xdr:rowOff>571500</xdr:rowOff>
        </xdr:from>
        <xdr:to>
          <xdr:col>15</xdr:col>
          <xdr:colOff>447675</xdr:colOff>
          <xdr:row>6</xdr:row>
          <xdr:rowOff>561975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0</xdr:rowOff>
        </xdr:from>
        <xdr:to>
          <xdr:col>15</xdr:col>
          <xdr:colOff>447675</xdr:colOff>
          <xdr:row>7</xdr:row>
          <xdr:rowOff>1495425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0</xdr:rowOff>
        </xdr:from>
        <xdr:to>
          <xdr:col>15</xdr:col>
          <xdr:colOff>457200</xdr:colOff>
          <xdr:row>8</xdr:row>
          <xdr:rowOff>571500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</xdr:row>
          <xdr:rowOff>0</xdr:rowOff>
        </xdr:from>
        <xdr:to>
          <xdr:col>15</xdr:col>
          <xdr:colOff>447675</xdr:colOff>
          <xdr:row>10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11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12</xdr:row>
          <xdr:rowOff>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0</xdr:rowOff>
        </xdr:from>
        <xdr:to>
          <xdr:col>15</xdr:col>
          <xdr:colOff>447675</xdr:colOff>
          <xdr:row>13</xdr:row>
          <xdr:rowOff>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0</xdr:rowOff>
        </xdr:from>
        <xdr:to>
          <xdr:col>15</xdr:col>
          <xdr:colOff>447675</xdr:colOff>
          <xdr:row>14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9525</xdr:rowOff>
        </xdr:from>
        <xdr:to>
          <xdr:col>15</xdr:col>
          <xdr:colOff>447675</xdr:colOff>
          <xdr:row>15</xdr:row>
          <xdr:rowOff>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15</xdr:row>
          <xdr:rowOff>9525</xdr:rowOff>
        </xdr:from>
        <xdr:to>
          <xdr:col>15</xdr:col>
          <xdr:colOff>457200</xdr:colOff>
          <xdr:row>16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584969</xdr:colOff>
      <xdr:row>6</xdr:row>
      <xdr:rowOff>419122</xdr:rowOff>
    </xdr:from>
    <xdr:to>
      <xdr:col>24</xdr:col>
      <xdr:colOff>96765</xdr:colOff>
      <xdr:row>11</xdr:row>
      <xdr:rowOff>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16</xdr:row>
          <xdr:rowOff>0</xdr:rowOff>
        </xdr:from>
        <xdr:to>
          <xdr:col>15</xdr:col>
          <xdr:colOff>447675</xdr:colOff>
          <xdr:row>16</xdr:row>
          <xdr:rowOff>971550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17</xdr:row>
          <xdr:rowOff>0</xdr:rowOff>
        </xdr:from>
        <xdr:to>
          <xdr:col>15</xdr:col>
          <xdr:colOff>447675</xdr:colOff>
          <xdr:row>17</xdr:row>
          <xdr:rowOff>1266825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141046</xdr:colOff>
      <xdr:row>12</xdr:row>
      <xdr:rowOff>115298</xdr:rowOff>
    </xdr:from>
    <xdr:ext cx="4208721" cy="1661337"/>
    <xdr:sp macro="" textlink="Backend!F35">
      <xdr:nvSpPr>
        <xdr:cNvPr id="24" name="TextBox 23"/>
        <xdr:cNvSpPr txBox="1"/>
      </xdr:nvSpPr>
      <xdr:spPr>
        <a:xfrm>
          <a:off x="11326815" y="8455779"/>
          <a:ext cx="4208721" cy="1661337"/>
        </a:xfrm>
        <a:prstGeom prst="rect">
          <a:avLst/>
        </a:prstGeom>
        <a:solidFill>
          <a:schemeClr val="accent1">
            <a:lumMod val="5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93312EE-293D-4A3A-96C9-002A86A601A3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470584</xdr:colOff>
      <xdr:row>17</xdr:row>
      <xdr:rowOff>378691</xdr:rowOff>
    </xdr:from>
    <xdr:to>
      <xdr:col>24</xdr:col>
      <xdr:colOff>387194</xdr:colOff>
      <xdr:row>18</xdr:row>
      <xdr:rowOff>915321</xdr:rowOff>
    </xdr:to>
    <xdr:sp macro="" textlink="Backend!H35">
      <xdr:nvSpPr>
        <xdr:cNvPr id="25" name="TextBox 24"/>
        <xdr:cNvSpPr txBox="1"/>
      </xdr:nvSpPr>
      <xdr:spPr>
        <a:xfrm>
          <a:off x="11696477" y="12466370"/>
          <a:ext cx="3590538" cy="1806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1E9D8B5-E83D-4CCB-9ACE-7C68188B9C7D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47602</xdr:colOff>
      <xdr:row>5</xdr:row>
      <xdr:rowOff>251203</xdr:rowOff>
    </xdr:from>
    <xdr:to>
      <xdr:col>25</xdr:col>
      <xdr:colOff>91904</xdr:colOff>
      <xdr:row>6</xdr:row>
      <xdr:rowOff>450564</xdr:rowOff>
    </xdr:to>
    <xdr:sp macro="" textlink="">
      <xdr:nvSpPr>
        <xdr:cNvPr id="26" name="TextBox 25"/>
        <xdr:cNvSpPr txBox="1"/>
      </xdr:nvSpPr>
      <xdr:spPr>
        <a:xfrm>
          <a:off x="11210902" y="3203953"/>
          <a:ext cx="4311502" cy="789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106049</xdr:colOff>
      <xdr:row>16</xdr:row>
      <xdr:rowOff>281363</xdr:rowOff>
    </xdr:from>
    <xdr:ext cx="4230872" cy="1177374"/>
    <xdr:sp macro="" textlink="">
      <xdr:nvSpPr>
        <xdr:cNvPr id="27" name="TextBox 26"/>
        <xdr:cNvSpPr txBox="1"/>
      </xdr:nvSpPr>
      <xdr:spPr>
        <a:xfrm>
          <a:off x="11331942" y="11393863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426500</xdr:colOff>
      <xdr:row>7</xdr:row>
      <xdr:rowOff>39221</xdr:rowOff>
    </xdr:from>
    <xdr:to>
      <xdr:col>24</xdr:col>
      <xdr:colOff>373528</xdr:colOff>
      <xdr:row>11</xdr:row>
      <xdr:rowOff>149412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606796</xdr:colOff>
      <xdr:row>7</xdr:row>
      <xdr:rowOff>915146</xdr:rowOff>
    </xdr:from>
    <xdr:to>
      <xdr:col>23</xdr:col>
      <xdr:colOff>168089</xdr:colOff>
      <xdr:row>9</xdr:row>
      <xdr:rowOff>448237</xdr:rowOff>
    </xdr:to>
    <xdr:sp macro="" textlink="Backend!$D$35">
      <xdr:nvSpPr>
        <xdr:cNvPr id="10" name="Oval 9"/>
        <xdr:cNvSpPr/>
      </xdr:nvSpPr>
      <xdr:spPr>
        <a:xfrm>
          <a:off x="12485031" y="5098675"/>
          <a:ext cx="2026587" cy="2017062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6E51278-E9D6-4155-8BB9-BE6CA071B0AF}" type="TxLink">
            <a:rPr lang="en-US" sz="24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24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522942</xdr:colOff>
      <xdr:row>19</xdr:row>
      <xdr:rowOff>392206</xdr:rowOff>
    </xdr:from>
    <xdr:to>
      <xdr:col>5</xdr:col>
      <xdr:colOff>76502</xdr:colOff>
      <xdr:row>21</xdr:row>
      <xdr:rowOff>288767</xdr:rowOff>
    </xdr:to>
    <xdr:sp macro="" textlink="">
      <xdr:nvSpPr>
        <xdr:cNvPr id="28" name="Left Arrow 27">
          <a:hlinkClick xmlns:r="http://schemas.openxmlformats.org/officeDocument/2006/relationships" r:id="rId3"/>
        </xdr:cNvPr>
        <xdr:cNvSpPr/>
      </xdr:nvSpPr>
      <xdr:spPr>
        <a:xfrm>
          <a:off x="522942" y="14885147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6</xdr:col>
      <xdr:colOff>716746</xdr:colOff>
      <xdr:row>19</xdr:row>
      <xdr:rowOff>567760</xdr:rowOff>
    </xdr:from>
    <xdr:to>
      <xdr:col>11</xdr:col>
      <xdr:colOff>172729</xdr:colOff>
      <xdr:row>21</xdr:row>
      <xdr:rowOff>163373</xdr:rowOff>
    </xdr:to>
    <xdr:sp macro="" textlink="">
      <xdr:nvSpPr>
        <xdr:cNvPr id="30" name="Rounded Rectangle 29">
          <a:hlinkClick xmlns:r="http://schemas.openxmlformats.org/officeDocument/2006/relationships" r:id="rId4"/>
        </xdr:cNvPr>
        <xdr:cNvSpPr/>
      </xdr:nvSpPr>
      <xdr:spPr>
        <a:xfrm>
          <a:off x="4377334" y="15060701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89301</xdr:colOff>
      <xdr:row>11</xdr:row>
      <xdr:rowOff>818554</xdr:rowOff>
    </xdr:from>
    <xdr:to>
      <xdr:col>25</xdr:col>
      <xdr:colOff>86648</xdr:colOff>
      <xdr:row>14</xdr:row>
      <xdr:rowOff>21649</xdr:rowOff>
    </xdr:to>
    <xdr:sp macro="" textlink="">
      <xdr:nvSpPr>
        <xdr:cNvPr id="2" name="Rectangle 1"/>
        <xdr:cNvSpPr/>
      </xdr:nvSpPr>
      <xdr:spPr>
        <a:xfrm>
          <a:off x="11266293" y="10135195"/>
          <a:ext cx="4268714" cy="2521962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88603</xdr:colOff>
      <xdr:row>5</xdr:row>
      <xdr:rowOff>2</xdr:rowOff>
    </xdr:from>
    <xdr:to>
      <xdr:col>25</xdr:col>
      <xdr:colOff>85950</xdr:colOff>
      <xdr:row>9</xdr:row>
      <xdr:rowOff>625078</xdr:rowOff>
    </xdr:to>
    <xdr:sp macro="" textlink="">
      <xdr:nvSpPr>
        <xdr:cNvPr id="3" name="Rectangle 2"/>
        <xdr:cNvSpPr/>
      </xdr:nvSpPr>
      <xdr:spPr>
        <a:xfrm>
          <a:off x="11265595" y="2976565"/>
          <a:ext cx="4268714" cy="503038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4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Perdes/Keputusan Kepala Desa/SOP tentang Pakta Integritas dan sejenisnya</a:t>
          </a:r>
          <a:endParaRPr lang="en-US" sz="4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1.5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6</xdr:row>
          <xdr:rowOff>1000125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7</xdr:row>
          <xdr:rowOff>1066800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9525</xdr:rowOff>
        </xdr:from>
        <xdr:to>
          <xdr:col>15</xdr:col>
          <xdr:colOff>457200</xdr:colOff>
          <xdr:row>8</xdr:row>
          <xdr:rowOff>1028700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10</xdr:row>
          <xdr:rowOff>581025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</xdr:row>
          <xdr:rowOff>1028700</xdr:rowOff>
        </xdr:from>
        <xdr:to>
          <xdr:col>15</xdr:col>
          <xdr:colOff>438150</xdr:colOff>
          <xdr:row>9</xdr:row>
          <xdr:rowOff>923925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11</xdr:row>
          <xdr:rowOff>1162050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0</xdr:rowOff>
        </xdr:from>
        <xdr:to>
          <xdr:col>15</xdr:col>
          <xdr:colOff>447675</xdr:colOff>
          <xdr:row>13</xdr:row>
          <xdr:rowOff>152400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86520</xdr:colOff>
      <xdr:row>9</xdr:row>
      <xdr:rowOff>824200</xdr:rowOff>
    </xdr:from>
    <xdr:ext cx="4258800" cy="1661337"/>
    <xdr:sp macro="" textlink="Backend!$F$48">
      <xdr:nvSpPr>
        <xdr:cNvPr id="16" name="TextBox 15"/>
        <xdr:cNvSpPr txBox="1"/>
      </xdr:nvSpPr>
      <xdr:spPr>
        <a:xfrm>
          <a:off x="11263512" y="8206075"/>
          <a:ext cx="4258800" cy="166133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A65B242A-400D-44C3-ADB5-2AA7E39893E8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348442</xdr:colOff>
      <xdr:row>12</xdr:row>
      <xdr:rowOff>724295</xdr:rowOff>
    </xdr:from>
    <xdr:to>
      <xdr:col>24</xdr:col>
      <xdr:colOff>265052</xdr:colOff>
      <xdr:row>13</xdr:row>
      <xdr:rowOff>241856</xdr:rowOff>
    </xdr:to>
    <xdr:sp macro="" textlink="Backend!H48">
      <xdr:nvSpPr>
        <xdr:cNvPr id="17" name="TextBox 16"/>
        <xdr:cNvSpPr txBox="1"/>
      </xdr:nvSpPr>
      <xdr:spPr>
        <a:xfrm>
          <a:off x="11525434" y="11350623"/>
          <a:ext cx="3577782" cy="1065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A4E5226-3898-44F7-9416-28BF1E97DF76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132647</xdr:colOff>
      <xdr:row>4</xdr:row>
      <xdr:rowOff>593333</xdr:rowOff>
    </xdr:from>
    <xdr:to>
      <xdr:col>25</xdr:col>
      <xdr:colOff>93689</xdr:colOff>
      <xdr:row>6</xdr:row>
      <xdr:rowOff>199334</xdr:rowOff>
    </xdr:to>
    <xdr:sp macro="" textlink="">
      <xdr:nvSpPr>
        <xdr:cNvPr id="18" name="TextBox 17"/>
        <xdr:cNvSpPr txBox="1"/>
      </xdr:nvSpPr>
      <xdr:spPr>
        <a:xfrm>
          <a:off x="11281581" y="2966776"/>
          <a:ext cx="4223870" cy="792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108383</xdr:colOff>
      <xdr:row>11</xdr:row>
      <xdr:rowOff>912251</xdr:rowOff>
    </xdr:from>
    <xdr:ext cx="4230872" cy="1177374"/>
    <xdr:sp macro="" textlink="">
      <xdr:nvSpPr>
        <xdr:cNvPr id="19" name="TextBox 18"/>
        <xdr:cNvSpPr txBox="1"/>
      </xdr:nvSpPr>
      <xdr:spPr>
        <a:xfrm>
          <a:off x="11285375" y="10228892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174313</xdr:colOff>
      <xdr:row>6</xdr:row>
      <xdr:rowOff>249402</xdr:rowOff>
    </xdr:from>
    <xdr:to>
      <xdr:col>24</xdr:col>
      <xdr:colOff>578970</xdr:colOff>
      <xdr:row>9</xdr:row>
      <xdr:rowOff>506016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20707</xdr:colOff>
      <xdr:row>14</xdr:row>
      <xdr:rowOff>476250</xdr:rowOff>
    </xdr:from>
    <xdr:to>
      <xdr:col>5</xdr:col>
      <xdr:colOff>237282</xdr:colOff>
      <xdr:row>16</xdr:row>
      <xdr:rowOff>575005</xdr:rowOff>
    </xdr:to>
    <xdr:sp macro="" textlink="">
      <xdr:nvSpPr>
        <xdr:cNvPr id="22" name="Left Arrow 21">
          <a:hlinkClick xmlns:r="http://schemas.openxmlformats.org/officeDocument/2006/relationships" r:id="rId2"/>
        </xdr:cNvPr>
        <xdr:cNvSpPr/>
      </xdr:nvSpPr>
      <xdr:spPr>
        <a:xfrm>
          <a:off x="621196" y="13127935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7</xdr:col>
      <xdr:colOff>65099</xdr:colOff>
      <xdr:row>14</xdr:row>
      <xdr:rowOff>651804</xdr:rowOff>
    </xdr:from>
    <xdr:to>
      <xdr:col>11</xdr:col>
      <xdr:colOff>406184</xdr:colOff>
      <xdr:row>16</xdr:row>
      <xdr:rowOff>449611</xdr:rowOff>
    </xdr:to>
    <xdr:sp macro="" textlink="">
      <xdr:nvSpPr>
        <xdr:cNvPr id="23" name="Rounded Rectangle 22">
          <a:hlinkClick xmlns:r="http://schemas.openxmlformats.org/officeDocument/2006/relationships" r:id="rId3"/>
        </xdr:cNvPr>
        <xdr:cNvSpPr/>
      </xdr:nvSpPr>
      <xdr:spPr>
        <a:xfrm>
          <a:off x="4475588" y="13303489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0.28978</cdr:x>
      <cdr:y>0.27979</cdr:y>
    </cdr:from>
    <cdr:to>
      <cdr:x>0.73302</cdr:x>
      <cdr:y>0.74339</cdr:y>
    </cdr:to>
    <cdr:sp macro="" textlink="Backend!$D$48">
      <cdr:nvSpPr>
        <cdr:cNvPr id="2" name="TextBox 1"/>
        <cdr:cNvSpPr txBox="1"/>
      </cdr:nvSpPr>
      <cdr:spPr>
        <a:xfrm xmlns:a="http://schemas.openxmlformats.org/drawingml/2006/main">
          <a:off x="1194544" y="1018637"/>
          <a:ext cx="1827122" cy="1687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62C17C06-A888-4709-AA40-DFF2E5351C19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 b="0">
            <a:latin typeface="Arial Black" panose="020B0A040201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57728</xdr:rowOff>
    </xdr:from>
    <xdr:to>
      <xdr:col>26</xdr:col>
      <xdr:colOff>202046</xdr:colOff>
      <xdr:row>14</xdr:row>
      <xdr:rowOff>144319</xdr:rowOff>
    </xdr:to>
    <xdr:sp macro="" textlink="">
      <xdr:nvSpPr>
        <xdr:cNvPr id="2" name="Rectangle 1"/>
        <xdr:cNvSpPr/>
      </xdr:nvSpPr>
      <xdr:spPr>
        <a:xfrm>
          <a:off x="3048000" y="629228"/>
          <a:ext cx="13003646" cy="2182091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180170</xdr:colOff>
      <xdr:row>3</xdr:row>
      <xdr:rowOff>67637</xdr:rowOff>
    </xdr:from>
    <xdr:to>
      <xdr:col>24</xdr:col>
      <xdr:colOff>440973</xdr:colOff>
      <xdr:row>14</xdr:row>
      <xdr:rowOff>151438</xdr:rowOff>
    </xdr:to>
    <xdr:sp macro="" textlink="">
      <xdr:nvSpPr>
        <xdr:cNvPr id="4" name="TextBox 3"/>
        <xdr:cNvSpPr txBox="1"/>
      </xdr:nvSpPr>
      <xdr:spPr>
        <a:xfrm>
          <a:off x="3228170" y="639137"/>
          <a:ext cx="11843203" cy="2179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600">
              <a:solidFill>
                <a:schemeClr val="bg1"/>
              </a:solidFill>
              <a:latin typeface="Arial Black" panose="020B0A04020102020204" pitchFamily="34" charset="0"/>
            </a:rPr>
            <a:t>Komponen</a:t>
          </a:r>
          <a:r>
            <a:rPr lang="en-US" sz="3600" baseline="0">
              <a:solidFill>
                <a:schemeClr val="bg1"/>
              </a:solidFill>
              <a:latin typeface="Arial Black" panose="020B0A04020102020204" pitchFamily="34" charset="0"/>
            </a:rPr>
            <a:t> 2</a:t>
          </a:r>
        </a:p>
        <a:p>
          <a:r>
            <a:rPr lang="en-US" sz="66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Penguatan Pengawasan</a:t>
          </a:r>
          <a:endParaRPr lang="en-US" sz="6600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1026</xdr:colOff>
      <xdr:row>17</xdr:row>
      <xdr:rowOff>9244</xdr:rowOff>
    </xdr:from>
    <xdr:to>
      <xdr:col>7</xdr:col>
      <xdr:colOff>82669</xdr:colOff>
      <xdr:row>21</xdr:row>
      <xdr:rowOff>179717</xdr:rowOff>
    </xdr:to>
    <xdr:sp macro="" textlink="">
      <xdr:nvSpPr>
        <xdr:cNvPr id="5" name="Rectangle 4"/>
        <xdr:cNvSpPr/>
      </xdr:nvSpPr>
      <xdr:spPr>
        <a:xfrm>
          <a:off x="610626" y="3247744"/>
          <a:ext cx="3739243" cy="932473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238125</xdr:colOff>
      <xdr:row>17</xdr:row>
      <xdr:rowOff>175461</xdr:rowOff>
    </xdr:from>
    <xdr:to>
      <xdr:col>6</xdr:col>
      <xdr:colOff>513849</xdr:colOff>
      <xdr:row>21</xdr:row>
      <xdr:rowOff>37599</xdr:rowOff>
    </xdr:to>
    <xdr:sp macro="" textlink="">
      <xdr:nvSpPr>
        <xdr:cNvPr id="6" name="TextBox 5"/>
        <xdr:cNvSpPr txBox="1"/>
      </xdr:nvSpPr>
      <xdr:spPr>
        <a:xfrm>
          <a:off x="836839" y="3413961"/>
          <a:ext cx="3269296" cy="624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</a:t>
          </a:r>
        </a:p>
      </xdr:txBody>
    </xdr:sp>
    <xdr:clientData/>
  </xdr:twoCellAnchor>
  <xdr:twoCellAnchor>
    <xdr:from>
      <xdr:col>1</xdr:col>
      <xdr:colOff>77407</xdr:colOff>
      <xdr:row>24</xdr:row>
      <xdr:rowOff>109460</xdr:rowOff>
    </xdr:from>
    <xdr:to>
      <xdr:col>14</xdr:col>
      <xdr:colOff>175914</xdr:colOff>
      <xdr:row>32</xdr:row>
      <xdr:rowOff>102053</xdr:rowOff>
    </xdr:to>
    <xdr:sp macro="" textlink="">
      <xdr:nvSpPr>
        <xdr:cNvPr id="7" name="Rounded Rectangle 6">
          <a:hlinkClick xmlns:r="http://schemas.openxmlformats.org/officeDocument/2006/relationships" r:id="rId1"/>
        </xdr:cNvPr>
        <xdr:cNvSpPr/>
      </xdr:nvSpPr>
      <xdr:spPr>
        <a:xfrm>
          <a:off x="689728" y="4599817"/>
          <a:ext cx="8058686" cy="1489379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 b="1"/>
            <a:t>Adanya Kegiatan Pengawasan dan Evaluasi Kinerja Perangkat Desa</a:t>
          </a:r>
          <a:endParaRPr 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59531</xdr:colOff>
      <xdr:row>36</xdr:row>
      <xdr:rowOff>9831</xdr:rowOff>
    </xdr:from>
    <xdr:to>
      <xdr:col>14</xdr:col>
      <xdr:colOff>159925</xdr:colOff>
      <xdr:row>44</xdr:row>
      <xdr:rowOff>3446</xdr:rowOff>
    </xdr:to>
    <xdr:sp macro="" textlink="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671852" y="6745367"/>
          <a:ext cx="8060573" cy="14904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 b="1"/>
            <a:t>Adanya Tindak Lanjut Hasil Pembinaan, Petunjuk, Arahan, Pengawasan, dan Pemeriksaan dari Pemerintah Pusat/Daerah</a:t>
          </a:r>
        </a:p>
      </xdr:txBody>
    </xdr:sp>
    <xdr:clientData/>
  </xdr:twoCellAnchor>
  <xdr:twoCellAnchor>
    <xdr:from>
      <xdr:col>1</xdr:col>
      <xdr:colOff>77339</xdr:colOff>
      <xdr:row>47</xdr:row>
      <xdr:rowOff>136548</xdr:rowOff>
    </xdr:from>
    <xdr:to>
      <xdr:col>14</xdr:col>
      <xdr:colOff>177733</xdr:colOff>
      <xdr:row>55</xdr:row>
      <xdr:rowOff>130162</xdr:rowOff>
    </xdr:to>
    <xdr:sp macro="" textlink="">
      <xdr:nvSpPr>
        <xdr:cNvPr id="9" name="Rounded Rectangle 8">
          <a:hlinkClick xmlns:r="http://schemas.openxmlformats.org/officeDocument/2006/relationships" r:id="rId3"/>
        </xdr:cNvPr>
        <xdr:cNvSpPr/>
      </xdr:nvSpPr>
      <xdr:spPr>
        <a:xfrm>
          <a:off x="689660" y="8930164"/>
          <a:ext cx="8060573" cy="149040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 b="1"/>
            <a:t>Tidak adanya Aparatur Desa dalam 3 (tiga) tahun terakhir yang terjerat Tindak Pidana Korupsi</a:t>
          </a:r>
        </a:p>
      </xdr:txBody>
    </xdr:sp>
    <xdr:clientData/>
  </xdr:twoCellAnchor>
  <xdr:twoCellAnchor>
    <xdr:from>
      <xdr:col>14</xdr:col>
      <xdr:colOff>544286</xdr:colOff>
      <xdr:row>25</xdr:row>
      <xdr:rowOff>144575</xdr:rowOff>
    </xdr:from>
    <xdr:to>
      <xdr:col>16</xdr:col>
      <xdr:colOff>408214</xdr:colOff>
      <xdr:row>31</xdr:row>
      <xdr:rowOff>99217</xdr:rowOff>
    </xdr:to>
    <xdr:sp macro="" textlink="Backend!H55">
      <xdr:nvSpPr>
        <xdr:cNvPr id="12" name="TextBox 11"/>
        <xdr:cNvSpPr txBox="1"/>
      </xdr:nvSpPr>
      <xdr:spPr>
        <a:xfrm>
          <a:off x="9045349" y="4907075"/>
          <a:ext cx="1078365" cy="1097642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84A281-B36A-4E51-B27B-BC73E06AEB06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20</xdr:col>
      <xdr:colOff>156639</xdr:colOff>
      <xdr:row>38</xdr:row>
      <xdr:rowOff>54998</xdr:rowOff>
    </xdr:from>
    <xdr:to>
      <xdr:col>25</xdr:col>
      <xdr:colOff>110755</xdr:colOff>
      <xdr:row>54</xdr:row>
      <xdr:rowOff>19314</xdr:rowOff>
    </xdr:to>
    <xdr:sp macro="" textlink="">
      <xdr:nvSpPr>
        <xdr:cNvPr id="13" name="Oval 12"/>
        <xdr:cNvSpPr/>
      </xdr:nvSpPr>
      <xdr:spPr>
        <a:xfrm>
          <a:off x="12348639" y="7293998"/>
          <a:ext cx="3002116" cy="3012316"/>
        </a:xfrm>
        <a:prstGeom prst="ellipse">
          <a:avLst/>
        </a:prstGeom>
        <a:gradFill flip="none" rotWithShape="1">
          <a:gsLst>
            <a:gs pos="30000">
              <a:schemeClr val="accent4">
                <a:lumMod val="40000"/>
                <a:lumOff val="60000"/>
              </a:schemeClr>
            </a:gs>
            <a:gs pos="0">
              <a:schemeClr val="accent4">
                <a:lumMod val="20000"/>
                <a:lumOff val="80000"/>
              </a:schemeClr>
            </a:gs>
            <a:gs pos="55000">
              <a:schemeClr val="accent4">
                <a:lumMod val="60000"/>
                <a:lumOff val="40000"/>
              </a:schemeClr>
            </a:gs>
            <a:gs pos="82000">
              <a:srgbClr val="FFC000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430364</xdr:colOff>
      <xdr:row>40</xdr:row>
      <xdr:rowOff>145710</xdr:rowOff>
    </xdr:from>
    <xdr:to>
      <xdr:col>24</xdr:col>
      <xdr:colOff>362329</xdr:colOff>
      <xdr:row>50</xdr:row>
      <xdr:rowOff>123032</xdr:rowOff>
    </xdr:to>
    <xdr:sp macro="" textlink="Backend!L55">
      <xdr:nvSpPr>
        <xdr:cNvPr id="14" name="TextBox 13"/>
        <xdr:cNvSpPr txBox="1"/>
      </xdr:nvSpPr>
      <xdr:spPr>
        <a:xfrm>
          <a:off x="12622364" y="7765710"/>
          <a:ext cx="2370365" cy="1882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F9D7A4-4D26-4FBB-A48F-755809099E49}" type="TxLink">
            <a:rPr lang="en-US" sz="60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6000"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560614</xdr:colOff>
      <xdr:row>37</xdr:row>
      <xdr:rowOff>67356</xdr:rowOff>
    </xdr:from>
    <xdr:to>
      <xdr:col>16</xdr:col>
      <xdr:colOff>424542</xdr:colOff>
      <xdr:row>43</xdr:row>
      <xdr:rowOff>25400</xdr:rowOff>
    </xdr:to>
    <xdr:sp macro="" textlink="Backend!H64">
      <xdr:nvSpPr>
        <xdr:cNvPr id="15" name="TextBox 14"/>
        <xdr:cNvSpPr txBox="1"/>
      </xdr:nvSpPr>
      <xdr:spPr>
        <a:xfrm>
          <a:off x="9030141" y="7211106"/>
          <a:ext cx="1073860" cy="111649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0D69E98-1855-492A-9545-2DC2AE867C71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576942</xdr:colOff>
      <xdr:row>49</xdr:row>
      <xdr:rowOff>3835</xdr:rowOff>
    </xdr:from>
    <xdr:to>
      <xdr:col>16</xdr:col>
      <xdr:colOff>440870</xdr:colOff>
      <xdr:row>54</xdr:row>
      <xdr:rowOff>151551</xdr:rowOff>
    </xdr:to>
    <xdr:sp macro="" textlink="Backend!H71">
      <xdr:nvSpPr>
        <xdr:cNvPr id="16" name="TextBox 15"/>
        <xdr:cNvSpPr txBox="1"/>
      </xdr:nvSpPr>
      <xdr:spPr>
        <a:xfrm>
          <a:off x="9046469" y="9464477"/>
          <a:ext cx="1073860" cy="1113088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2E8E701-24BA-4FEA-A809-689CBBAB2284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441158</xdr:colOff>
      <xdr:row>29</xdr:row>
      <xdr:rowOff>91805</xdr:rowOff>
    </xdr:from>
    <xdr:to>
      <xdr:col>26</xdr:col>
      <xdr:colOff>518026</xdr:colOff>
      <xdr:row>39</xdr:row>
      <xdr:rowOff>131379</xdr:rowOff>
    </xdr:to>
    <xdr:sp macro="" textlink="">
      <xdr:nvSpPr>
        <xdr:cNvPr id="19" name="TextBox 18"/>
        <xdr:cNvSpPr txBox="1"/>
      </xdr:nvSpPr>
      <xdr:spPr>
        <a:xfrm>
          <a:off x="11413958" y="5616305"/>
          <a:ext cx="4953668" cy="1944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  <a:cs typeface="Arial" panose="020B0604020202020204" pitchFamily="34" charset="0"/>
            </a:rPr>
            <a:t>Total Skor </a:t>
          </a:r>
        </a:p>
        <a:p>
          <a:pPr algn="ctr"/>
          <a:r>
            <a:rPr lang="en-US" sz="4000" b="1">
              <a:latin typeface="Arial Black" panose="020B0A04020102020204" pitchFamily="34" charset="0"/>
              <a:cs typeface="Arial" panose="020B0604020202020204" pitchFamily="34" charset="0"/>
            </a:rPr>
            <a:t>Komponen 2</a:t>
          </a:r>
        </a:p>
      </xdr:txBody>
    </xdr:sp>
    <xdr:clientData/>
  </xdr:twoCellAnchor>
  <xdr:twoCellAnchor editAs="oneCell">
    <xdr:from>
      <xdr:col>0</xdr:col>
      <xdr:colOff>544287</xdr:colOff>
      <xdr:row>3</xdr:row>
      <xdr:rowOff>27215</xdr:rowOff>
    </xdr:from>
    <xdr:to>
      <xdr:col>4</xdr:col>
      <xdr:colOff>251830</xdr:colOff>
      <xdr:row>14</xdr:row>
      <xdr:rowOff>99637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598715"/>
          <a:ext cx="2102400" cy="2167922"/>
        </a:xfrm>
        <a:prstGeom prst="rect">
          <a:avLst/>
        </a:prstGeom>
      </xdr:spPr>
    </xdr:pic>
    <xdr:clientData/>
  </xdr:twoCellAnchor>
  <xdr:twoCellAnchor>
    <xdr:from>
      <xdr:col>1</xdr:col>
      <xdr:colOff>84044</xdr:colOff>
      <xdr:row>58</xdr:row>
      <xdr:rowOff>0</xdr:rowOff>
    </xdr:from>
    <xdr:to>
      <xdr:col>5</xdr:col>
      <xdr:colOff>361792</xdr:colOff>
      <xdr:row>63</xdr:row>
      <xdr:rowOff>183923</xdr:rowOff>
    </xdr:to>
    <xdr:sp macro="" textlink="">
      <xdr:nvSpPr>
        <xdr:cNvPr id="17" name="Rounded Rectangle 16">
          <a:hlinkClick xmlns:r="http://schemas.openxmlformats.org/officeDocument/2006/relationships" r:id="rId5"/>
        </xdr:cNvPr>
        <xdr:cNvSpPr/>
      </xdr:nvSpPr>
      <xdr:spPr>
        <a:xfrm>
          <a:off x="700368" y="11373971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142470</xdr:colOff>
      <xdr:row>12</xdr:row>
      <xdr:rowOff>539750</xdr:rowOff>
    </xdr:from>
    <xdr:to>
      <xdr:col>25</xdr:col>
      <xdr:colOff>139817</xdr:colOff>
      <xdr:row>17</xdr:row>
      <xdr:rowOff>15875</xdr:rowOff>
    </xdr:to>
    <xdr:sp macro="" textlink="">
      <xdr:nvSpPr>
        <xdr:cNvPr id="2" name="Rectangle 1"/>
        <xdr:cNvSpPr/>
      </xdr:nvSpPr>
      <xdr:spPr>
        <a:xfrm>
          <a:off x="11207345" y="9493250"/>
          <a:ext cx="4220097" cy="290512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132906</xdr:colOff>
      <xdr:row>5</xdr:row>
      <xdr:rowOff>0</xdr:rowOff>
    </xdr:from>
    <xdr:to>
      <xdr:col>25</xdr:col>
      <xdr:colOff>130253</xdr:colOff>
      <xdr:row>10</xdr:row>
      <xdr:rowOff>627256</xdr:rowOff>
    </xdr:to>
    <xdr:sp macro="" textlink="">
      <xdr:nvSpPr>
        <xdr:cNvPr id="3" name="Rectangle 2"/>
        <xdr:cNvSpPr/>
      </xdr:nvSpPr>
      <xdr:spPr>
        <a:xfrm>
          <a:off x="11214430" y="2903963"/>
          <a:ext cx="4225518" cy="406554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3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Perdes/Keputusan Kepala Desa/SOP mengenai mekanisme evaluasi kinerja perangkat desa</a:t>
          </a:r>
          <a:endParaRPr lang="en-US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2.1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6</xdr:row>
          <xdr:rowOff>1533525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8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590550</xdr:rowOff>
        </xdr:from>
        <xdr:to>
          <xdr:col>15</xdr:col>
          <xdr:colOff>457200</xdr:colOff>
          <xdr:row>9</xdr:row>
          <xdr:rowOff>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0</xdr:rowOff>
        </xdr:from>
        <xdr:to>
          <xdr:col>15</xdr:col>
          <xdr:colOff>447675</xdr:colOff>
          <xdr:row>11</xdr:row>
          <xdr:rowOff>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</xdr:row>
          <xdr:rowOff>590550</xdr:rowOff>
        </xdr:from>
        <xdr:to>
          <xdr:col>15</xdr:col>
          <xdr:colOff>438150</xdr:colOff>
          <xdr:row>10</xdr:row>
          <xdr:rowOff>9525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12</xdr:row>
          <xdr:rowOff>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923925</xdr:rowOff>
        </xdr:from>
        <xdr:to>
          <xdr:col>15</xdr:col>
          <xdr:colOff>447675</xdr:colOff>
          <xdr:row>12</xdr:row>
          <xdr:rowOff>1466850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1476375</xdr:rowOff>
        </xdr:from>
        <xdr:to>
          <xdr:col>15</xdr:col>
          <xdr:colOff>447675</xdr:colOff>
          <xdr:row>14</xdr:row>
          <xdr:rowOff>9525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136307</xdr:colOff>
      <xdr:row>10</xdr:row>
      <xdr:rowOff>795896</xdr:rowOff>
    </xdr:from>
    <xdr:ext cx="4266000" cy="1661337"/>
    <xdr:sp macro="" textlink="Backend!F55">
      <xdr:nvSpPr>
        <xdr:cNvPr id="18" name="TextBox 17"/>
        <xdr:cNvSpPr txBox="1"/>
      </xdr:nvSpPr>
      <xdr:spPr>
        <a:xfrm>
          <a:off x="11201182" y="7622146"/>
          <a:ext cx="4266000" cy="1661337"/>
        </a:xfrm>
        <a:prstGeom prst="rect">
          <a:avLst/>
        </a:prstGeom>
        <a:solidFill>
          <a:schemeClr val="accent1">
            <a:lumMod val="5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6761D678-FCB4-41A9-8080-86B96DDF98CE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548864</xdr:colOff>
      <xdr:row>13</xdr:row>
      <xdr:rowOff>226640</xdr:rowOff>
    </xdr:from>
    <xdr:to>
      <xdr:col>24</xdr:col>
      <xdr:colOff>465474</xdr:colOff>
      <xdr:row>14</xdr:row>
      <xdr:rowOff>505894</xdr:rowOff>
    </xdr:to>
    <xdr:sp macro="" textlink="Backend!H55">
      <xdr:nvSpPr>
        <xdr:cNvPr id="19" name="TextBox 18"/>
        <xdr:cNvSpPr txBox="1"/>
      </xdr:nvSpPr>
      <xdr:spPr>
        <a:xfrm>
          <a:off x="11613739" y="10656515"/>
          <a:ext cx="3536110" cy="1342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279BA13-FDC2-488B-8BEF-C654C766AA9C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132647</xdr:colOff>
      <xdr:row>5</xdr:row>
      <xdr:rowOff>234194</xdr:rowOff>
    </xdr:from>
    <xdr:to>
      <xdr:col>25</xdr:col>
      <xdr:colOff>176949</xdr:colOff>
      <xdr:row>6</xdr:row>
      <xdr:rowOff>433555</xdr:rowOff>
    </xdr:to>
    <xdr:sp macro="" textlink="">
      <xdr:nvSpPr>
        <xdr:cNvPr id="20" name="TextBox 19"/>
        <xdr:cNvSpPr txBox="1"/>
      </xdr:nvSpPr>
      <xdr:spPr>
        <a:xfrm>
          <a:off x="11295947" y="3186944"/>
          <a:ext cx="4311502" cy="789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73204</xdr:colOff>
      <xdr:row>12</xdr:row>
      <xdr:rowOff>577401</xdr:rowOff>
    </xdr:from>
    <xdr:ext cx="4230872" cy="1177374"/>
    <xdr:sp macro="" textlink="">
      <xdr:nvSpPr>
        <xdr:cNvPr id="21" name="TextBox 20"/>
        <xdr:cNvSpPr txBox="1"/>
      </xdr:nvSpPr>
      <xdr:spPr>
        <a:xfrm>
          <a:off x="11138079" y="9530901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132292</xdr:colOff>
      <xdr:row>6</xdr:row>
      <xdr:rowOff>546287</xdr:rowOff>
    </xdr:from>
    <xdr:to>
      <xdr:col>25</xdr:col>
      <xdr:colOff>121228</xdr:colOff>
      <xdr:row>10</xdr:row>
      <xdr:rowOff>571500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181428</xdr:colOff>
      <xdr:row>6</xdr:row>
      <xdr:rowOff>1270000</xdr:rowOff>
    </xdr:from>
    <xdr:to>
      <xdr:col>23</xdr:col>
      <xdr:colOff>114623</xdr:colOff>
      <xdr:row>9</xdr:row>
      <xdr:rowOff>454881</xdr:rowOff>
    </xdr:to>
    <xdr:sp macro="" textlink="Backend!D55">
      <xdr:nvSpPr>
        <xdr:cNvPr id="23" name="TextBox 1"/>
        <xdr:cNvSpPr txBox="1"/>
      </xdr:nvSpPr>
      <xdr:spPr>
        <a:xfrm>
          <a:off x="12473214" y="4807857"/>
          <a:ext cx="1747480" cy="190631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2A2F0CFF-B645-4653-808A-5980289027E0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 b="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0</xdr:colOff>
      <xdr:row>18</xdr:row>
      <xdr:rowOff>89297</xdr:rowOff>
    </xdr:from>
    <xdr:to>
      <xdr:col>5</xdr:col>
      <xdr:colOff>186809</xdr:colOff>
      <xdr:row>21</xdr:row>
      <xdr:rowOff>21752</xdr:rowOff>
    </xdr:to>
    <xdr:sp macro="" textlink="">
      <xdr:nvSpPr>
        <xdr:cNvPr id="24" name="Left Arrow 23">
          <a:hlinkClick xmlns:r="http://schemas.openxmlformats.org/officeDocument/2006/relationships" r:id="rId2"/>
        </xdr:cNvPr>
        <xdr:cNvSpPr/>
      </xdr:nvSpPr>
      <xdr:spPr>
        <a:xfrm>
          <a:off x="610195" y="12858750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6</xdr:col>
      <xdr:colOff>833181</xdr:colOff>
      <xdr:row>18</xdr:row>
      <xdr:rowOff>264851</xdr:rowOff>
    </xdr:from>
    <xdr:to>
      <xdr:col>11</xdr:col>
      <xdr:colOff>302004</xdr:colOff>
      <xdr:row>20</xdr:row>
      <xdr:rowOff>491671</xdr:rowOff>
    </xdr:to>
    <xdr:sp macro="" textlink="">
      <xdr:nvSpPr>
        <xdr:cNvPr id="25" name="Rounded Rectangle 24">
          <a:hlinkClick xmlns:r="http://schemas.openxmlformats.org/officeDocument/2006/relationships" r:id="rId3"/>
        </xdr:cNvPr>
        <xdr:cNvSpPr/>
      </xdr:nvSpPr>
      <xdr:spPr>
        <a:xfrm>
          <a:off x="4464587" y="13034304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89301</xdr:colOff>
      <xdr:row>10</xdr:row>
      <xdr:rowOff>924486</xdr:rowOff>
    </xdr:from>
    <xdr:to>
      <xdr:col>25</xdr:col>
      <xdr:colOff>86648</xdr:colOff>
      <xdr:row>12</xdr:row>
      <xdr:rowOff>665987</xdr:rowOff>
    </xdr:to>
    <xdr:sp macro="" textlink="">
      <xdr:nvSpPr>
        <xdr:cNvPr id="2" name="Rectangle 1"/>
        <xdr:cNvSpPr/>
      </xdr:nvSpPr>
      <xdr:spPr>
        <a:xfrm>
          <a:off x="11379227" y="11177868"/>
          <a:ext cx="4311612" cy="335539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88603</xdr:colOff>
      <xdr:row>5</xdr:row>
      <xdr:rowOff>2</xdr:rowOff>
    </xdr:from>
    <xdr:to>
      <xdr:col>25</xdr:col>
      <xdr:colOff>85950</xdr:colOff>
      <xdr:row>8</xdr:row>
      <xdr:rowOff>1247321</xdr:rowOff>
    </xdr:to>
    <xdr:sp macro="" textlink="">
      <xdr:nvSpPr>
        <xdr:cNvPr id="3" name="Rectangle 2"/>
        <xdr:cNvSpPr/>
      </xdr:nvSpPr>
      <xdr:spPr>
        <a:xfrm>
          <a:off x="11314496" y="2948216"/>
          <a:ext cx="4283597" cy="512535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4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tindak lanjut</a:t>
          </a:r>
          <a:r>
            <a:rPr lang="en-US" sz="4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hasil pembinaan, petunjuk, arahan, pengawasan, dan pemeriksaan dari pemerintah Pusat/Daerah</a:t>
          </a:r>
          <a:endParaRPr lang="en-US" sz="4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2.2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6</xdr:row>
          <xdr:rowOff>1466850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7</xdr:row>
          <xdr:rowOff>1790700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9525</xdr:rowOff>
        </xdr:from>
        <xdr:to>
          <xdr:col>15</xdr:col>
          <xdr:colOff>457200</xdr:colOff>
          <xdr:row>9</xdr:row>
          <xdr:rowOff>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11</xdr:row>
          <xdr:rowOff>9525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9</xdr:row>
          <xdr:rowOff>0</xdr:rowOff>
        </xdr:from>
        <xdr:to>
          <xdr:col>15</xdr:col>
          <xdr:colOff>438150</xdr:colOff>
          <xdr:row>10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12</xdr:row>
          <xdr:rowOff>9525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86520</xdr:colOff>
      <xdr:row>9</xdr:row>
      <xdr:rowOff>75807</xdr:rowOff>
    </xdr:from>
    <xdr:ext cx="4258800" cy="1661337"/>
    <xdr:sp macro="" textlink="Backend!F64">
      <xdr:nvSpPr>
        <xdr:cNvPr id="16" name="TextBox 15"/>
        <xdr:cNvSpPr txBox="1"/>
      </xdr:nvSpPr>
      <xdr:spPr>
        <a:xfrm>
          <a:off x="11312413" y="8761700"/>
          <a:ext cx="4258800" cy="166133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A86B13BD-07B9-48B8-A756-0C8ADE5F996C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348442</xdr:colOff>
      <xdr:row>11</xdr:row>
      <xdr:rowOff>696280</xdr:rowOff>
    </xdr:from>
    <xdr:to>
      <xdr:col>24</xdr:col>
      <xdr:colOff>265052</xdr:colOff>
      <xdr:row>11</xdr:row>
      <xdr:rowOff>1755984</xdr:rowOff>
    </xdr:to>
    <xdr:sp macro="" textlink="Backend!H64">
      <xdr:nvSpPr>
        <xdr:cNvPr id="17" name="TextBox 16"/>
        <xdr:cNvSpPr txBox="1"/>
      </xdr:nvSpPr>
      <xdr:spPr>
        <a:xfrm>
          <a:off x="11638368" y="12798633"/>
          <a:ext cx="3614552" cy="1059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E40192E-EBC1-472D-B27D-9FF51E0CD8EE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132647</xdr:colOff>
      <xdr:row>4</xdr:row>
      <xdr:rowOff>593333</xdr:rowOff>
    </xdr:from>
    <xdr:to>
      <xdr:col>25</xdr:col>
      <xdr:colOff>93689</xdr:colOff>
      <xdr:row>6</xdr:row>
      <xdr:rowOff>199334</xdr:rowOff>
    </xdr:to>
    <xdr:sp macro="" textlink="">
      <xdr:nvSpPr>
        <xdr:cNvPr id="18" name="TextBox 17"/>
        <xdr:cNvSpPr txBox="1"/>
      </xdr:nvSpPr>
      <xdr:spPr>
        <a:xfrm>
          <a:off x="11295947" y="2955533"/>
          <a:ext cx="4228242" cy="787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108383</xdr:colOff>
      <xdr:row>10</xdr:row>
      <xdr:rowOff>1105686</xdr:rowOff>
    </xdr:from>
    <xdr:ext cx="4230872" cy="1177374"/>
    <xdr:sp macro="" textlink="">
      <xdr:nvSpPr>
        <xdr:cNvPr id="19" name="TextBox 18"/>
        <xdr:cNvSpPr txBox="1"/>
      </xdr:nvSpPr>
      <xdr:spPr>
        <a:xfrm>
          <a:off x="11398309" y="11359068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107900</xdr:colOff>
      <xdr:row>6</xdr:row>
      <xdr:rowOff>141804</xdr:rowOff>
    </xdr:from>
    <xdr:to>
      <xdr:col>25</xdr:col>
      <xdr:colOff>86591</xdr:colOff>
      <xdr:row>8</xdr:row>
      <xdr:rowOff>1255567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181428</xdr:colOff>
      <xdr:row>6</xdr:row>
      <xdr:rowOff>1360714</xdr:rowOff>
    </xdr:from>
    <xdr:to>
      <xdr:col>23</xdr:col>
      <xdr:colOff>131173</xdr:colOff>
      <xdr:row>7</xdr:row>
      <xdr:rowOff>1777592</xdr:rowOff>
    </xdr:to>
    <xdr:sp macro="" textlink="Backend!D64">
      <xdr:nvSpPr>
        <xdr:cNvPr id="21" name="TextBox 1"/>
        <xdr:cNvSpPr txBox="1"/>
      </xdr:nvSpPr>
      <xdr:spPr>
        <a:xfrm>
          <a:off x="12631964" y="4989285"/>
          <a:ext cx="1786709" cy="1913664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589B2CB5-0E57-4E2C-B556-DE28E29A4C42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 b="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0</xdr:colOff>
      <xdr:row>13</xdr:row>
      <xdr:rowOff>465667</xdr:rowOff>
    </xdr:from>
    <xdr:to>
      <xdr:col>5</xdr:col>
      <xdr:colOff>184825</xdr:colOff>
      <xdr:row>15</xdr:row>
      <xdr:rowOff>576386</xdr:rowOff>
    </xdr:to>
    <xdr:sp macro="" textlink="">
      <xdr:nvSpPr>
        <xdr:cNvPr id="22" name="Left Arrow 21">
          <a:hlinkClick xmlns:r="http://schemas.openxmlformats.org/officeDocument/2006/relationships" r:id="rId2"/>
        </xdr:cNvPr>
        <xdr:cNvSpPr/>
      </xdr:nvSpPr>
      <xdr:spPr>
        <a:xfrm>
          <a:off x="613833" y="15155334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7</xdr:col>
      <xdr:colOff>2058</xdr:colOff>
      <xdr:row>13</xdr:row>
      <xdr:rowOff>641221</xdr:rowOff>
    </xdr:from>
    <xdr:to>
      <xdr:col>11</xdr:col>
      <xdr:colOff>289767</xdr:colOff>
      <xdr:row>15</xdr:row>
      <xdr:rowOff>450992</xdr:rowOff>
    </xdr:to>
    <xdr:sp macro="" textlink="">
      <xdr:nvSpPr>
        <xdr:cNvPr id="23" name="Rounded Rectangle 22">
          <a:hlinkClick xmlns:r="http://schemas.openxmlformats.org/officeDocument/2006/relationships" r:id="rId3"/>
        </xdr:cNvPr>
        <xdr:cNvSpPr/>
      </xdr:nvSpPr>
      <xdr:spPr>
        <a:xfrm>
          <a:off x="4468225" y="15330888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54023</xdr:colOff>
      <xdr:row>9</xdr:row>
      <xdr:rowOff>677541</xdr:rowOff>
    </xdr:from>
    <xdr:to>
      <xdr:col>25</xdr:col>
      <xdr:colOff>51370</xdr:colOff>
      <xdr:row>11</xdr:row>
      <xdr:rowOff>560153</xdr:rowOff>
    </xdr:to>
    <xdr:sp macro="" textlink="">
      <xdr:nvSpPr>
        <xdr:cNvPr id="2" name="Rectangle 1"/>
        <xdr:cNvSpPr/>
      </xdr:nvSpPr>
      <xdr:spPr>
        <a:xfrm>
          <a:off x="11342912" y="10061430"/>
          <a:ext cx="4318875" cy="3604417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88603</xdr:colOff>
      <xdr:row>5</xdr:row>
      <xdr:rowOff>2</xdr:rowOff>
    </xdr:from>
    <xdr:to>
      <xdr:col>25</xdr:col>
      <xdr:colOff>85950</xdr:colOff>
      <xdr:row>8</xdr:row>
      <xdr:rowOff>744140</xdr:rowOff>
    </xdr:to>
    <xdr:sp macro="" textlink="">
      <xdr:nvSpPr>
        <xdr:cNvPr id="3" name="Rectangle 2"/>
        <xdr:cNvSpPr/>
      </xdr:nvSpPr>
      <xdr:spPr>
        <a:xfrm>
          <a:off x="11042353" y="3065861"/>
          <a:ext cx="4164535" cy="50006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719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4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Tidak adanya Aparatur Desa dalam 3 (tiga) tahun terakhir yang terjerat Tindak Pidana Korupsi</a:t>
          </a:r>
          <a:endParaRPr lang="en-US" sz="4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2.3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6</xdr:row>
          <xdr:rowOff>1466850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8</xdr:row>
          <xdr:rowOff>114300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9525</xdr:rowOff>
        </xdr:from>
        <xdr:to>
          <xdr:col>15</xdr:col>
          <xdr:colOff>457200</xdr:colOff>
          <xdr:row>8</xdr:row>
          <xdr:rowOff>1857375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10</xdr:row>
          <xdr:rowOff>1866900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9</xdr:row>
          <xdr:rowOff>0</xdr:rowOff>
        </xdr:from>
        <xdr:to>
          <xdr:col>15</xdr:col>
          <xdr:colOff>438150</xdr:colOff>
          <xdr:row>9</xdr:row>
          <xdr:rowOff>1600200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86520</xdr:colOff>
      <xdr:row>8</xdr:row>
      <xdr:rowOff>939010</xdr:rowOff>
    </xdr:from>
    <xdr:ext cx="4258800" cy="1661337"/>
    <xdr:sp macro="" textlink="Backend!$F$48">
      <xdr:nvSpPr>
        <xdr:cNvPr id="15" name="TextBox 14"/>
        <xdr:cNvSpPr txBox="1"/>
      </xdr:nvSpPr>
      <xdr:spPr>
        <a:xfrm>
          <a:off x="11040270" y="8261354"/>
          <a:ext cx="4258800" cy="166133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A65B242A-400D-44C3-ADB5-2AA7E39893E8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348442</xdr:colOff>
      <xdr:row>10</xdr:row>
      <xdr:rowOff>815343</xdr:rowOff>
    </xdr:from>
    <xdr:to>
      <xdr:col>24</xdr:col>
      <xdr:colOff>265052</xdr:colOff>
      <xdr:row>10</xdr:row>
      <xdr:rowOff>1875047</xdr:rowOff>
    </xdr:to>
    <xdr:sp macro="" textlink="Backend!H48">
      <xdr:nvSpPr>
        <xdr:cNvPr id="16" name="TextBox 15"/>
        <xdr:cNvSpPr txBox="1"/>
      </xdr:nvSpPr>
      <xdr:spPr>
        <a:xfrm>
          <a:off x="11659380" y="11864343"/>
          <a:ext cx="3631360" cy="1059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A4E5226-3898-44F7-9416-28BF1E97DF76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132647</xdr:colOff>
      <xdr:row>5</xdr:row>
      <xdr:rowOff>98033</xdr:rowOff>
    </xdr:from>
    <xdr:to>
      <xdr:col>25</xdr:col>
      <xdr:colOff>93689</xdr:colOff>
      <xdr:row>6</xdr:row>
      <xdr:rowOff>389834</xdr:rowOff>
    </xdr:to>
    <xdr:sp macro="" textlink="">
      <xdr:nvSpPr>
        <xdr:cNvPr id="17" name="TextBox 16"/>
        <xdr:cNvSpPr txBox="1"/>
      </xdr:nvSpPr>
      <xdr:spPr>
        <a:xfrm>
          <a:off x="11314997" y="3146033"/>
          <a:ext cx="4228242" cy="882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108383</xdr:colOff>
      <xdr:row>9</xdr:row>
      <xdr:rowOff>843749</xdr:rowOff>
    </xdr:from>
    <xdr:ext cx="4230872" cy="1177374"/>
    <xdr:sp macro="" textlink="">
      <xdr:nvSpPr>
        <xdr:cNvPr id="18" name="TextBox 17"/>
        <xdr:cNvSpPr txBox="1"/>
      </xdr:nvSpPr>
      <xdr:spPr>
        <a:xfrm>
          <a:off x="11419321" y="10273499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71086</xdr:colOff>
      <xdr:row>6</xdr:row>
      <xdr:rowOff>422948</xdr:rowOff>
    </xdr:from>
    <xdr:to>
      <xdr:col>25</xdr:col>
      <xdr:colOff>16423</xdr:colOff>
      <xdr:row>8</xdr:row>
      <xdr:rowOff>689741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</xdr:row>
      <xdr:rowOff>408214</xdr:rowOff>
    </xdr:from>
    <xdr:to>
      <xdr:col>5</xdr:col>
      <xdr:colOff>209016</xdr:colOff>
      <xdr:row>15</xdr:row>
      <xdr:rowOff>13956</xdr:rowOff>
    </xdr:to>
    <xdr:sp macro="" textlink="">
      <xdr:nvSpPr>
        <xdr:cNvPr id="20" name="Left Arrow 19">
          <a:hlinkClick xmlns:r="http://schemas.openxmlformats.org/officeDocument/2006/relationships" r:id="rId2"/>
        </xdr:cNvPr>
        <xdr:cNvSpPr/>
      </xdr:nvSpPr>
      <xdr:spPr>
        <a:xfrm>
          <a:off x="604762" y="14136309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7</xdr:col>
      <xdr:colOff>29273</xdr:colOff>
      <xdr:row>12</xdr:row>
      <xdr:rowOff>583768</xdr:rowOff>
    </xdr:from>
    <xdr:to>
      <xdr:col>11</xdr:col>
      <xdr:colOff>353267</xdr:colOff>
      <xdr:row>14</xdr:row>
      <xdr:rowOff>478205</xdr:rowOff>
    </xdr:to>
    <xdr:sp macro="" textlink="">
      <xdr:nvSpPr>
        <xdr:cNvPr id="21" name="Rounded Rectangle 20">
          <a:hlinkClick xmlns:r="http://schemas.openxmlformats.org/officeDocument/2006/relationships" r:id="rId3"/>
        </xdr:cNvPr>
        <xdr:cNvSpPr/>
      </xdr:nvSpPr>
      <xdr:spPr>
        <a:xfrm>
          <a:off x="4459154" y="14311863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  <xdr:twoCellAnchor>
    <xdr:from>
      <xdr:col>20</xdr:col>
      <xdr:colOff>173182</xdr:colOff>
      <xdr:row>6</xdr:row>
      <xdr:rowOff>1443182</xdr:rowOff>
    </xdr:from>
    <xdr:to>
      <xdr:col>23</xdr:col>
      <xdr:colOff>141482</xdr:colOff>
      <xdr:row>7</xdr:row>
      <xdr:rowOff>1365255</xdr:rowOff>
    </xdr:to>
    <xdr:sp macro="" textlink="Backend!$D$71">
      <xdr:nvSpPr>
        <xdr:cNvPr id="22" name="TextBox 1"/>
        <xdr:cNvSpPr txBox="1"/>
      </xdr:nvSpPr>
      <xdr:spPr>
        <a:xfrm>
          <a:off x="12497955" y="4993409"/>
          <a:ext cx="1786709" cy="1913664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A641868E-606E-47F2-9763-767FCFDADEAF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 b="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57728</xdr:rowOff>
    </xdr:from>
    <xdr:to>
      <xdr:col>26</xdr:col>
      <xdr:colOff>202046</xdr:colOff>
      <xdr:row>14</xdr:row>
      <xdr:rowOff>144319</xdr:rowOff>
    </xdr:to>
    <xdr:sp macro="" textlink="">
      <xdr:nvSpPr>
        <xdr:cNvPr id="2" name="Rectangle 1"/>
        <xdr:cNvSpPr/>
      </xdr:nvSpPr>
      <xdr:spPr>
        <a:xfrm>
          <a:off x="3048000" y="629228"/>
          <a:ext cx="13003646" cy="2182091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180169</xdr:colOff>
      <xdr:row>3</xdr:row>
      <xdr:rowOff>67637</xdr:rowOff>
    </xdr:from>
    <xdr:to>
      <xdr:col>27</xdr:col>
      <xdr:colOff>-1</xdr:colOff>
      <xdr:row>14</xdr:row>
      <xdr:rowOff>151438</xdr:rowOff>
    </xdr:to>
    <xdr:sp macro="" textlink="">
      <xdr:nvSpPr>
        <xdr:cNvPr id="4" name="TextBox 3"/>
        <xdr:cNvSpPr txBox="1"/>
      </xdr:nvSpPr>
      <xdr:spPr>
        <a:xfrm>
          <a:off x="3249336" y="639137"/>
          <a:ext cx="13324163" cy="2179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600">
              <a:solidFill>
                <a:schemeClr val="bg1"/>
              </a:solidFill>
              <a:latin typeface="Arial Black" panose="020B0A04020102020204" pitchFamily="34" charset="0"/>
            </a:rPr>
            <a:t>Komponen</a:t>
          </a:r>
          <a:r>
            <a:rPr lang="en-US" sz="3600" baseline="0">
              <a:solidFill>
                <a:schemeClr val="bg1"/>
              </a:solidFill>
              <a:latin typeface="Arial Black" panose="020B0A04020102020204" pitchFamily="34" charset="0"/>
            </a:rPr>
            <a:t> 3</a:t>
          </a:r>
        </a:p>
        <a:p>
          <a:r>
            <a:rPr lang="en-US" sz="48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Penguatan Kualitas Pelayanan Publik</a:t>
          </a:r>
          <a:endParaRPr lang="en-US" sz="4800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1026</xdr:colOff>
      <xdr:row>17</xdr:row>
      <xdr:rowOff>9244</xdr:rowOff>
    </xdr:from>
    <xdr:to>
      <xdr:col>7</xdr:col>
      <xdr:colOff>82669</xdr:colOff>
      <xdr:row>21</xdr:row>
      <xdr:rowOff>179717</xdr:rowOff>
    </xdr:to>
    <xdr:sp macro="" textlink="">
      <xdr:nvSpPr>
        <xdr:cNvPr id="5" name="Rectangle 4"/>
        <xdr:cNvSpPr/>
      </xdr:nvSpPr>
      <xdr:spPr>
        <a:xfrm>
          <a:off x="610626" y="3247744"/>
          <a:ext cx="3739243" cy="932473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238125</xdr:colOff>
      <xdr:row>17</xdr:row>
      <xdr:rowOff>175461</xdr:rowOff>
    </xdr:from>
    <xdr:to>
      <xdr:col>6</xdr:col>
      <xdr:colOff>513849</xdr:colOff>
      <xdr:row>21</xdr:row>
      <xdr:rowOff>37599</xdr:rowOff>
    </xdr:to>
    <xdr:sp macro="" textlink="">
      <xdr:nvSpPr>
        <xdr:cNvPr id="6" name="TextBox 5"/>
        <xdr:cNvSpPr txBox="1"/>
      </xdr:nvSpPr>
      <xdr:spPr>
        <a:xfrm>
          <a:off x="847725" y="3413961"/>
          <a:ext cx="3323724" cy="624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</a:t>
          </a:r>
        </a:p>
      </xdr:txBody>
    </xdr:sp>
    <xdr:clientData/>
  </xdr:twoCellAnchor>
  <xdr:twoCellAnchor>
    <xdr:from>
      <xdr:col>1</xdr:col>
      <xdr:colOff>77407</xdr:colOff>
      <xdr:row>24</xdr:row>
      <xdr:rowOff>109460</xdr:rowOff>
    </xdr:from>
    <xdr:to>
      <xdr:col>14</xdr:col>
      <xdr:colOff>175914</xdr:colOff>
      <xdr:row>30</xdr:row>
      <xdr:rowOff>92050</xdr:rowOff>
    </xdr:to>
    <xdr:sp macro="" textlink="">
      <xdr:nvSpPr>
        <xdr:cNvPr id="7" name="Rounded Rectangle 6">
          <a:hlinkClick xmlns:r="http://schemas.openxmlformats.org/officeDocument/2006/relationships" r:id="rId1"/>
        </xdr:cNvPr>
        <xdr:cNvSpPr/>
      </xdr:nvSpPr>
      <xdr:spPr>
        <a:xfrm>
          <a:off x="687007" y="4681460"/>
          <a:ext cx="8023307" cy="1125590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800" b="1"/>
            <a:t>Adanya Layanan Pengaduan bagi Masyarakat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59531</xdr:colOff>
      <xdr:row>32</xdr:row>
      <xdr:rowOff>91475</xdr:rowOff>
    </xdr:from>
    <xdr:to>
      <xdr:col>14</xdr:col>
      <xdr:colOff>159925</xdr:colOff>
      <xdr:row>38</xdr:row>
      <xdr:rowOff>75343</xdr:rowOff>
    </xdr:to>
    <xdr:sp macro="" textlink="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669131" y="6187475"/>
          <a:ext cx="8025194" cy="1126868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 b="1"/>
            <a:t>Adanya Survei Kepuasan Masyarakat (SKM) terhadap Layanan Pemerintah Desa</a:t>
          </a:r>
        </a:p>
      </xdr:txBody>
    </xdr:sp>
    <xdr:clientData/>
  </xdr:twoCellAnchor>
  <xdr:twoCellAnchor>
    <xdr:from>
      <xdr:col>1</xdr:col>
      <xdr:colOff>77339</xdr:colOff>
      <xdr:row>40</xdr:row>
      <xdr:rowOff>54906</xdr:rowOff>
    </xdr:from>
    <xdr:to>
      <xdr:col>14</xdr:col>
      <xdr:colOff>177733</xdr:colOff>
      <xdr:row>46</xdr:row>
      <xdr:rowOff>38774</xdr:rowOff>
    </xdr:to>
    <xdr:sp macro="" textlink="">
      <xdr:nvSpPr>
        <xdr:cNvPr id="9" name="Rounded Rectangle 8">
          <a:hlinkClick xmlns:r="http://schemas.openxmlformats.org/officeDocument/2006/relationships" r:id="rId3"/>
        </xdr:cNvPr>
        <xdr:cNvSpPr/>
      </xdr:nvSpPr>
      <xdr:spPr>
        <a:xfrm>
          <a:off x="686939" y="7674906"/>
          <a:ext cx="8025194" cy="1126868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 b="1"/>
            <a:t>Adanya Keterbukaan dan Akses Masyarakat Desa terhadap Informasi layanan pemerintah desa, Pembangunan, Kependudukan, Keuangan, dan Pelayanan lainnya.</a:t>
          </a:r>
        </a:p>
      </xdr:txBody>
    </xdr:sp>
    <xdr:clientData/>
  </xdr:twoCellAnchor>
  <xdr:twoCellAnchor>
    <xdr:from>
      <xdr:col>1</xdr:col>
      <xdr:colOff>64463</xdr:colOff>
      <xdr:row>48</xdr:row>
      <xdr:rowOff>6509</xdr:rowOff>
    </xdr:from>
    <xdr:to>
      <xdr:col>14</xdr:col>
      <xdr:colOff>164857</xdr:colOff>
      <xdr:row>53</xdr:row>
      <xdr:rowOff>176231</xdr:rowOff>
    </xdr:to>
    <xdr:sp macro="" textlink="">
      <xdr:nvSpPr>
        <xdr:cNvPr id="10" name="Rounded Rectangle 9">
          <a:hlinkClick xmlns:r="http://schemas.openxmlformats.org/officeDocument/2006/relationships" r:id="rId4"/>
        </xdr:cNvPr>
        <xdr:cNvSpPr/>
      </xdr:nvSpPr>
      <xdr:spPr>
        <a:xfrm>
          <a:off x="674063" y="9150509"/>
          <a:ext cx="8025194" cy="1122222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 b="1"/>
            <a:t>Adanya Media Informasi tentang APBDes di Balai Desa dan/atau tempat lain yang mudah diakses oleh Masyarakat</a:t>
          </a:r>
        </a:p>
      </xdr:txBody>
    </xdr:sp>
    <xdr:clientData/>
  </xdr:twoCellAnchor>
  <xdr:twoCellAnchor>
    <xdr:from>
      <xdr:col>1</xdr:col>
      <xdr:colOff>59040</xdr:colOff>
      <xdr:row>55</xdr:row>
      <xdr:rowOff>153148</xdr:rowOff>
    </xdr:from>
    <xdr:to>
      <xdr:col>14</xdr:col>
      <xdr:colOff>159434</xdr:colOff>
      <xdr:row>61</xdr:row>
      <xdr:rowOff>137016</xdr:rowOff>
    </xdr:to>
    <xdr:sp macro="" textlink="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68640" y="10630648"/>
          <a:ext cx="8025194" cy="1126868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 b="1"/>
            <a:t>Adanya Maklumat Pelayanan</a:t>
          </a:r>
        </a:p>
      </xdr:txBody>
    </xdr:sp>
    <xdr:clientData/>
  </xdr:twoCellAnchor>
  <xdr:twoCellAnchor>
    <xdr:from>
      <xdr:col>14</xdr:col>
      <xdr:colOff>544286</xdr:colOff>
      <xdr:row>24</xdr:row>
      <xdr:rowOff>136072</xdr:rowOff>
    </xdr:from>
    <xdr:to>
      <xdr:col>16</xdr:col>
      <xdr:colOff>408214</xdr:colOff>
      <xdr:row>30</xdr:row>
      <xdr:rowOff>90715</xdr:rowOff>
    </xdr:to>
    <xdr:sp macro="" textlink="Backend!H76">
      <xdr:nvSpPr>
        <xdr:cNvPr id="12" name="TextBox 11"/>
        <xdr:cNvSpPr txBox="1"/>
      </xdr:nvSpPr>
      <xdr:spPr>
        <a:xfrm>
          <a:off x="9078686" y="4708072"/>
          <a:ext cx="1083128" cy="109764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22A9BB7-847E-4A0C-960A-F1A5B2D0A988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20</xdr:col>
      <xdr:colOff>156639</xdr:colOff>
      <xdr:row>38</xdr:row>
      <xdr:rowOff>54998</xdr:rowOff>
    </xdr:from>
    <xdr:to>
      <xdr:col>25</xdr:col>
      <xdr:colOff>110755</xdr:colOff>
      <xdr:row>54</xdr:row>
      <xdr:rowOff>19314</xdr:rowOff>
    </xdr:to>
    <xdr:sp macro="" textlink="">
      <xdr:nvSpPr>
        <xdr:cNvPr id="13" name="Oval 12"/>
        <xdr:cNvSpPr/>
      </xdr:nvSpPr>
      <xdr:spPr>
        <a:xfrm>
          <a:off x="12348639" y="7293998"/>
          <a:ext cx="3002116" cy="3012316"/>
        </a:xfrm>
        <a:prstGeom prst="ellipse">
          <a:avLst/>
        </a:prstGeom>
        <a:gradFill flip="none" rotWithShape="1">
          <a:gsLst>
            <a:gs pos="30000">
              <a:schemeClr val="accent4">
                <a:lumMod val="40000"/>
                <a:lumOff val="60000"/>
              </a:schemeClr>
            </a:gs>
            <a:gs pos="0">
              <a:schemeClr val="accent4">
                <a:lumMod val="20000"/>
                <a:lumOff val="80000"/>
              </a:schemeClr>
            </a:gs>
            <a:gs pos="55000">
              <a:schemeClr val="accent4">
                <a:lumMod val="60000"/>
                <a:lumOff val="40000"/>
              </a:schemeClr>
            </a:gs>
            <a:gs pos="82000">
              <a:srgbClr val="FFC000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430364</xdr:colOff>
      <xdr:row>40</xdr:row>
      <xdr:rowOff>145710</xdr:rowOff>
    </xdr:from>
    <xdr:to>
      <xdr:col>24</xdr:col>
      <xdr:colOff>362329</xdr:colOff>
      <xdr:row>50</xdr:row>
      <xdr:rowOff>123032</xdr:rowOff>
    </xdr:to>
    <xdr:sp macro="" textlink="Backend!L76">
      <xdr:nvSpPr>
        <xdr:cNvPr id="14" name="TextBox 13"/>
        <xdr:cNvSpPr txBox="1"/>
      </xdr:nvSpPr>
      <xdr:spPr>
        <a:xfrm>
          <a:off x="12622364" y="7765710"/>
          <a:ext cx="2370365" cy="1882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A33FF0E-FABB-476E-B662-0C7B1927F6B2}" type="TxLink">
            <a:rPr lang="en-US" sz="60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6000"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560614</xdr:colOff>
      <xdr:row>32</xdr:row>
      <xdr:rowOff>107044</xdr:rowOff>
    </xdr:from>
    <xdr:to>
      <xdr:col>16</xdr:col>
      <xdr:colOff>424542</xdr:colOff>
      <xdr:row>38</xdr:row>
      <xdr:rowOff>61686</xdr:rowOff>
    </xdr:to>
    <xdr:sp macro="" textlink="Backend!H83">
      <xdr:nvSpPr>
        <xdr:cNvPr id="15" name="TextBox 14"/>
        <xdr:cNvSpPr txBox="1"/>
      </xdr:nvSpPr>
      <xdr:spPr>
        <a:xfrm>
          <a:off x="9095014" y="6203044"/>
          <a:ext cx="1083128" cy="1097642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46CF14-E291-4F1A-9D50-C1D9882447ED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576942</xdr:colOff>
      <xdr:row>40</xdr:row>
      <xdr:rowOff>100694</xdr:rowOff>
    </xdr:from>
    <xdr:to>
      <xdr:col>16</xdr:col>
      <xdr:colOff>440870</xdr:colOff>
      <xdr:row>46</xdr:row>
      <xdr:rowOff>55337</xdr:rowOff>
    </xdr:to>
    <xdr:sp macro="" textlink="Backend!H91">
      <xdr:nvSpPr>
        <xdr:cNvPr id="16" name="TextBox 15"/>
        <xdr:cNvSpPr txBox="1"/>
      </xdr:nvSpPr>
      <xdr:spPr>
        <a:xfrm>
          <a:off x="9111342" y="7720694"/>
          <a:ext cx="1083128" cy="1097643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F836F5B-57B9-4015-B92C-376B20D63B4C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593270</xdr:colOff>
      <xdr:row>48</xdr:row>
      <xdr:rowOff>26308</xdr:rowOff>
    </xdr:from>
    <xdr:to>
      <xdr:col>16</xdr:col>
      <xdr:colOff>457198</xdr:colOff>
      <xdr:row>53</xdr:row>
      <xdr:rowOff>162379</xdr:rowOff>
    </xdr:to>
    <xdr:sp macro="" textlink="Backend!H99">
      <xdr:nvSpPr>
        <xdr:cNvPr id="17" name="TextBox 16"/>
        <xdr:cNvSpPr txBox="1"/>
      </xdr:nvSpPr>
      <xdr:spPr>
        <a:xfrm>
          <a:off x="9127670" y="9170308"/>
          <a:ext cx="1083128" cy="1088571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FFB8626-E0A2-4080-BD72-60D9E225DDD1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609598</xdr:colOff>
      <xdr:row>55</xdr:row>
      <xdr:rowOff>156029</xdr:rowOff>
    </xdr:from>
    <xdr:to>
      <xdr:col>16</xdr:col>
      <xdr:colOff>473526</xdr:colOff>
      <xdr:row>61</xdr:row>
      <xdr:rowOff>110671</xdr:rowOff>
    </xdr:to>
    <xdr:sp macro="" textlink="Backend!H107">
      <xdr:nvSpPr>
        <xdr:cNvPr id="18" name="TextBox 17"/>
        <xdr:cNvSpPr txBox="1"/>
      </xdr:nvSpPr>
      <xdr:spPr>
        <a:xfrm>
          <a:off x="9143998" y="10633529"/>
          <a:ext cx="1083128" cy="1097642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521D3B1-9597-4F07-B50F-2C5433B3A58C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441158</xdr:colOff>
      <xdr:row>29</xdr:row>
      <xdr:rowOff>91805</xdr:rowOff>
    </xdr:from>
    <xdr:to>
      <xdr:col>26</xdr:col>
      <xdr:colOff>518026</xdr:colOff>
      <xdr:row>39</xdr:row>
      <xdr:rowOff>131379</xdr:rowOff>
    </xdr:to>
    <xdr:sp macro="" textlink="">
      <xdr:nvSpPr>
        <xdr:cNvPr id="19" name="TextBox 18"/>
        <xdr:cNvSpPr txBox="1"/>
      </xdr:nvSpPr>
      <xdr:spPr>
        <a:xfrm>
          <a:off x="11413958" y="5616305"/>
          <a:ext cx="4953668" cy="1944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  <a:cs typeface="Arial" panose="020B0604020202020204" pitchFamily="34" charset="0"/>
            </a:rPr>
            <a:t>Total Skor </a:t>
          </a:r>
        </a:p>
        <a:p>
          <a:pPr algn="ctr"/>
          <a:r>
            <a:rPr lang="en-US" sz="4000" b="1">
              <a:latin typeface="Arial Black" panose="020B0A04020102020204" pitchFamily="34" charset="0"/>
              <a:cs typeface="Arial" panose="020B0604020202020204" pitchFamily="34" charset="0"/>
            </a:rPr>
            <a:t>Komponen 3</a:t>
          </a:r>
        </a:p>
      </xdr:txBody>
    </xdr:sp>
    <xdr:clientData/>
  </xdr:twoCellAnchor>
  <xdr:twoCellAnchor editAs="oneCell">
    <xdr:from>
      <xdr:col>0</xdr:col>
      <xdr:colOff>507999</xdr:colOff>
      <xdr:row>0</xdr:row>
      <xdr:rowOff>83155</xdr:rowOff>
    </xdr:from>
    <xdr:to>
      <xdr:col>5</xdr:col>
      <xdr:colOff>84665</xdr:colOff>
      <xdr:row>14</xdr:row>
      <xdr:rowOff>187354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9" y="83155"/>
          <a:ext cx="2645833" cy="2771199"/>
        </a:xfrm>
        <a:prstGeom prst="rect">
          <a:avLst/>
        </a:prstGeom>
      </xdr:spPr>
    </xdr:pic>
    <xdr:clientData/>
  </xdr:twoCellAnchor>
  <xdr:twoCellAnchor>
    <xdr:from>
      <xdr:col>1</xdr:col>
      <xdr:colOff>113393</xdr:colOff>
      <xdr:row>65</xdr:row>
      <xdr:rowOff>22679</xdr:rowOff>
    </xdr:from>
    <xdr:to>
      <xdr:col>5</xdr:col>
      <xdr:colOff>407149</xdr:colOff>
      <xdr:row>71</xdr:row>
      <xdr:rowOff>98544</xdr:rowOff>
    </xdr:to>
    <xdr:sp macro="" textlink="">
      <xdr:nvSpPr>
        <xdr:cNvPr id="21" name="Rounded Rectangle 20">
          <a:hlinkClick xmlns:r="http://schemas.openxmlformats.org/officeDocument/2006/relationships" r:id="rId7"/>
        </xdr:cNvPr>
        <xdr:cNvSpPr/>
      </xdr:nvSpPr>
      <xdr:spPr>
        <a:xfrm>
          <a:off x="725714" y="11815536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89301</xdr:colOff>
      <xdr:row>10</xdr:row>
      <xdr:rowOff>1608433</xdr:rowOff>
    </xdr:from>
    <xdr:to>
      <xdr:col>25</xdr:col>
      <xdr:colOff>86648</xdr:colOff>
      <xdr:row>13</xdr:row>
      <xdr:rowOff>0</xdr:rowOff>
    </xdr:to>
    <xdr:sp macro="" textlink="">
      <xdr:nvSpPr>
        <xdr:cNvPr id="2" name="Rectangle 1"/>
        <xdr:cNvSpPr/>
      </xdr:nvSpPr>
      <xdr:spPr>
        <a:xfrm>
          <a:off x="11171272" y="10034395"/>
          <a:ext cx="4228645" cy="2879307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88603</xdr:colOff>
      <xdr:row>5</xdr:row>
      <xdr:rowOff>2</xdr:rowOff>
    </xdr:from>
    <xdr:to>
      <xdr:col>25</xdr:col>
      <xdr:colOff>85950</xdr:colOff>
      <xdr:row>9</xdr:row>
      <xdr:rowOff>625078</xdr:rowOff>
    </xdr:to>
    <xdr:sp macro="" textlink="">
      <xdr:nvSpPr>
        <xdr:cNvPr id="3" name="Rectangle 2"/>
        <xdr:cNvSpPr/>
      </xdr:nvSpPr>
      <xdr:spPr>
        <a:xfrm>
          <a:off x="11251903" y="2952752"/>
          <a:ext cx="4264547" cy="503515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5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Layanan Pengaduan bagi Masyarakat</a:t>
          </a:r>
          <a:endParaRPr lang="en-US" sz="5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3.1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6</xdr:row>
          <xdr:rowOff>1200150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8</xdr:row>
          <xdr:rowOff>19050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9525</xdr:rowOff>
        </xdr:from>
        <xdr:to>
          <xdr:col>15</xdr:col>
          <xdr:colOff>457200</xdr:colOff>
          <xdr:row>8</xdr:row>
          <xdr:rowOff>1200150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10</xdr:row>
          <xdr:rowOff>1657350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9</xdr:row>
          <xdr:rowOff>19050</xdr:rowOff>
        </xdr:from>
        <xdr:to>
          <xdr:col>15</xdr:col>
          <xdr:colOff>438150</xdr:colOff>
          <xdr:row>10</xdr:row>
          <xdr:rowOff>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12</xdr:row>
          <xdr:rowOff>9525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86520</xdr:colOff>
      <xdr:row>9</xdr:row>
      <xdr:rowOff>847431</xdr:rowOff>
    </xdr:from>
    <xdr:ext cx="4258800" cy="1661337"/>
    <xdr:sp macro="" textlink="Backend!$F$76">
      <xdr:nvSpPr>
        <xdr:cNvPr id="16" name="TextBox 15"/>
        <xdr:cNvSpPr txBox="1"/>
      </xdr:nvSpPr>
      <xdr:spPr>
        <a:xfrm>
          <a:off x="11168044" y="8142187"/>
          <a:ext cx="4258800" cy="166133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76FE6C4E-ED30-4C23-AFC2-4D4935CF4A69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348442</xdr:colOff>
      <xdr:row>11</xdr:row>
      <xdr:rowOff>1389973</xdr:rowOff>
    </xdr:from>
    <xdr:to>
      <xdr:col>24</xdr:col>
      <xdr:colOff>265052</xdr:colOff>
      <xdr:row>12</xdr:row>
      <xdr:rowOff>210117</xdr:rowOff>
    </xdr:to>
    <xdr:sp macro="" textlink="Backend!$H$76">
      <xdr:nvSpPr>
        <xdr:cNvPr id="17" name="TextBox 16"/>
        <xdr:cNvSpPr txBox="1"/>
      </xdr:nvSpPr>
      <xdr:spPr>
        <a:xfrm>
          <a:off x="11430413" y="11482810"/>
          <a:ext cx="3543437" cy="835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E2C2A1-B27D-4928-B868-603CDAC50C03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132647</xdr:colOff>
      <xdr:row>4</xdr:row>
      <xdr:rowOff>593333</xdr:rowOff>
    </xdr:from>
    <xdr:to>
      <xdr:col>25</xdr:col>
      <xdr:colOff>93689</xdr:colOff>
      <xdr:row>6</xdr:row>
      <xdr:rowOff>199334</xdr:rowOff>
    </xdr:to>
    <xdr:sp macro="" textlink="">
      <xdr:nvSpPr>
        <xdr:cNvPr id="18" name="TextBox 17"/>
        <xdr:cNvSpPr txBox="1"/>
      </xdr:nvSpPr>
      <xdr:spPr>
        <a:xfrm>
          <a:off x="11295947" y="2955533"/>
          <a:ext cx="4228242" cy="787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108383</xdr:colOff>
      <xdr:row>10</xdr:row>
      <xdr:rowOff>1645391</xdr:rowOff>
    </xdr:from>
    <xdr:ext cx="4230872" cy="1177374"/>
    <xdr:sp macro="" textlink="">
      <xdr:nvSpPr>
        <xdr:cNvPr id="19" name="TextBox 18"/>
        <xdr:cNvSpPr txBox="1"/>
      </xdr:nvSpPr>
      <xdr:spPr>
        <a:xfrm>
          <a:off x="11190354" y="10071353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88605</xdr:colOff>
      <xdr:row>6</xdr:row>
      <xdr:rowOff>221511</xdr:rowOff>
    </xdr:from>
    <xdr:to>
      <xdr:col>25</xdr:col>
      <xdr:colOff>22151</xdr:colOff>
      <xdr:row>9</xdr:row>
      <xdr:rowOff>531627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31228</xdr:rowOff>
    </xdr:from>
    <xdr:to>
      <xdr:col>5</xdr:col>
      <xdr:colOff>193152</xdr:colOff>
      <xdr:row>16</xdr:row>
      <xdr:rowOff>575343</xdr:rowOff>
    </xdr:to>
    <xdr:sp macro="" textlink="">
      <xdr:nvSpPr>
        <xdr:cNvPr id="20" name="Left Arrow 19">
          <a:hlinkClick xmlns:r="http://schemas.openxmlformats.org/officeDocument/2006/relationships" r:id="rId2"/>
        </xdr:cNvPr>
        <xdr:cNvSpPr/>
      </xdr:nvSpPr>
      <xdr:spPr>
        <a:xfrm>
          <a:off x="608975" y="13459917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7</xdr:col>
      <xdr:colOff>13162</xdr:colOff>
      <xdr:row>14</xdr:row>
      <xdr:rowOff>206782</xdr:rowOff>
    </xdr:from>
    <xdr:to>
      <xdr:col>11</xdr:col>
      <xdr:colOff>320302</xdr:colOff>
      <xdr:row>16</xdr:row>
      <xdr:rowOff>449949</xdr:rowOff>
    </xdr:to>
    <xdr:sp macro="" textlink="">
      <xdr:nvSpPr>
        <xdr:cNvPr id="22" name="Rounded Rectangle 21">
          <a:hlinkClick xmlns:r="http://schemas.openxmlformats.org/officeDocument/2006/relationships" r:id="rId3"/>
        </xdr:cNvPr>
        <xdr:cNvSpPr/>
      </xdr:nvSpPr>
      <xdr:spPr>
        <a:xfrm>
          <a:off x="4463367" y="13635471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0.29724</cdr:x>
      <cdr:y>0.16907</cdr:y>
    </cdr:from>
    <cdr:to>
      <cdr:x>0.73725</cdr:x>
      <cdr:y>0.84169</cdr:y>
    </cdr:to>
    <cdr:sp macro="" textlink="Backend!$D$76">
      <cdr:nvSpPr>
        <cdr:cNvPr id="2" name="TextBox 1"/>
        <cdr:cNvSpPr txBox="1"/>
      </cdr:nvSpPr>
      <cdr:spPr>
        <a:xfrm xmlns:a="http://schemas.openxmlformats.org/drawingml/2006/main">
          <a:off x="1241425" y="700232"/>
          <a:ext cx="1837695" cy="2785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89BB24-AF9B-451F-B7BA-A99CAC695896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 b="0">
            <a:latin typeface="Arial Black" panose="020B0A040201020202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89301</xdr:colOff>
      <xdr:row>11</xdr:row>
      <xdr:rowOff>818554</xdr:rowOff>
    </xdr:from>
    <xdr:to>
      <xdr:col>25</xdr:col>
      <xdr:colOff>86648</xdr:colOff>
      <xdr:row>14</xdr:row>
      <xdr:rowOff>21649</xdr:rowOff>
    </xdr:to>
    <xdr:sp macro="" textlink="">
      <xdr:nvSpPr>
        <xdr:cNvPr id="2" name="Rectangle 1"/>
        <xdr:cNvSpPr/>
      </xdr:nvSpPr>
      <xdr:spPr>
        <a:xfrm>
          <a:off x="11252601" y="10114954"/>
          <a:ext cx="4264547" cy="2508270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88603</xdr:colOff>
      <xdr:row>5</xdr:row>
      <xdr:rowOff>2</xdr:rowOff>
    </xdr:from>
    <xdr:to>
      <xdr:col>25</xdr:col>
      <xdr:colOff>85950</xdr:colOff>
      <xdr:row>9</xdr:row>
      <xdr:rowOff>625078</xdr:rowOff>
    </xdr:to>
    <xdr:sp macro="" textlink="">
      <xdr:nvSpPr>
        <xdr:cNvPr id="3" name="Rectangle 2"/>
        <xdr:cNvSpPr/>
      </xdr:nvSpPr>
      <xdr:spPr>
        <a:xfrm>
          <a:off x="11251903" y="2952752"/>
          <a:ext cx="4264547" cy="503515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4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Survei Kepuasan Masyarakat (SKM) terhadap Layanan Pemerintah Desa</a:t>
          </a:r>
          <a:endParaRPr lang="en-US" sz="4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3.2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6</xdr:row>
          <xdr:rowOff>1000125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7</xdr:row>
          <xdr:rowOff>1066800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9525</xdr:rowOff>
        </xdr:from>
        <xdr:to>
          <xdr:col>15</xdr:col>
          <xdr:colOff>457200</xdr:colOff>
          <xdr:row>8</xdr:row>
          <xdr:rowOff>1028700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10</xdr:row>
          <xdr:rowOff>581025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</xdr:row>
          <xdr:rowOff>1028700</xdr:rowOff>
        </xdr:from>
        <xdr:to>
          <xdr:col>15</xdr:col>
          <xdr:colOff>438150</xdr:colOff>
          <xdr:row>9</xdr:row>
          <xdr:rowOff>923925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11</xdr:row>
          <xdr:rowOff>1162050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1304925</xdr:rowOff>
        </xdr:from>
        <xdr:to>
          <xdr:col>15</xdr:col>
          <xdr:colOff>447675</xdr:colOff>
          <xdr:row>12</xdr:row>
          <xdr:rowOff>1333500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86520</xdr:colOff>
      <xdr:row>9</xdr:row>
      <xdr:rowOff>824200</xdr:rowOff>
    </xdr:from>
    <xdr:ext cx="4258800" cy="1661337"/>
    <xdr:sp macro="" textlink="Backend!F83">
      <xdr:nvSpPr>
        <xdr:cNvPr id="16" name="TextBox 15"/>
        <xdr:cNvSpPr txBox="1"/>
      </xdr:nvSpPr>
      <xdr:spPr>
        <a:xfrm>
          <a:off x="11249820" y="8187025"/>
          <a:ext cx="4258800" cy="1661337"/>
        </a:xfrm>
        <a:prstGeom prst="rect">
          <a:avLst/>
        </a:prstGeom>
        <a:solidFill>
          <a:schemeClr val="accent1">
            <a:lumMod val="5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2E03059B-5133-49F3-B03C-711A071C2E9B}" type="TxLink">
            <a:rPr lang="en-US" sz="6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6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348442</xdr:colOff>
      <xdr:row>12</xdr:row>
      <xdr:rowOff>724295</xdr:rowOff>
    </xdr:from>
    <xdr:to>
      <xdr:col>24</xdr:col>
      <xdr:colOff>265052</xdr:colOff>
      <xdr:row>13</xdr:row>
      <xdr:rowOff>241856</xdr:rowOff>
    </xdr:to>
    <xdr:sp macro="" textlink="Backend!H83">
      <xdr:nvSpPr>
        <xdr:cNvPr id="17" name="TextBox 16"/>
        <xdr:cNvSpPr txBox="1"/>
      </xdr:nvSpPr>
      <xdr:spPr>
        <a:xfrm>
          <a:off x="11511742" y="11325620"/>
          <a:ext cx="3574210" cy="1060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CA1D227-BB6E-4CFC-B319-4E2E93E8BA77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132647</xdr:colOff>
      <xdr:row>5</xdr:row>
      <xdr:rowOff>148834</xdr:rowOff>
    </xdr:from>
    <xdr:to>
      <xdr:col>25</xdr:col>
      <xdr:colOff>93689</xdr:colOff>
      <xdr:row>6</xdr:row>
      <xdr:rowOff>347501</xdr:rowOff>
    </xdr:to>
    <xdr:sp macro="" textlink="">
      <xdr:nvSpPr>
        <xdr:cNvPr id="18" name="TextBox 17"/>
        <xdr:cNvSpPr txBox="1"/>
      </xdr:nvSpPr>
      <xdr:spPr>
        <a:xfrm>
          <a:off x="11350980" y="3112167"/>
          <a:ext cx="4257876" cy="791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108383</xdr:colOff>
      <xdr:row>11</xdr:row>
      <xdr:rowOff>912251</xdr:rowOff>
    </xdr:from>
    <xdr:ext cx="4230872" cy="1177374"/>
    <xdr:sp macro="" textlink="">
      <xdr:nvSpPr>
        <xdr:cNvPr id="19" name="TextBox 18"/>
        <xdr:cNvSpPr txBox="1"/>
      </xdr:nvSpPr>
      <xdr:spPr>
        <a:xfrm>
          <a:off x="11271683" y="10208651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105834</xdr:colOff>
      <xdr:row>6</xdr:row>
      <xdr:rowOff>550332</xdr:rowOff>
    </xdr:from>
    <xdr:to>
      <xdr:col>25</xdr:col>
      <xdr:colOff>0</xdr:colOff>
      <xdr:row>9</xdr:row>
      <xdr:rowOff>592093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484322</xdr:rowOff>
    </xdr:from>
    <xdr:to>
      <xdr:col>5</xdr:col>
      <xdr:colOff>176215</xdr:colOff>
      <xdr:row>16</xdr:row>
      <xdr:rowOff>593605</xdr:rowOff>
    </xdr:to>
    <xdr:sp macro="" textlink="">
      <xdr:nvSpPr>
        <xdr:cNvPr id="22" name="Left Arrow 21">
          <a:hlinkClick xmlns:r="http://schemas.openxmlformats.org/officeDocument/2006/relationships" r:id="rId2"/>
        </xdr:cNvPr>
        <xdr:cNvSpPr/>
      </xdr:nvSpPr>
      <xdr:spPr>
        <a:xfrm>
          <a:off x="613475" y="13125127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6</xdr:col>
      <xdr:colOff>819308</xdr:colOff>
      <xdr:row>14</xdr:row>
      <xdr:rowOff>659876</xdr:rowOff>
    </xdr:from>
    <xdr:to>
      <xdr:col>11</xdr:col>
      <xdr:colOff>285104</xdr:colOff>
      <xdr:row>16</xdr:row>
      <xdr:rowOff>468211</xdr:rowOff>
    </xdr:to>
    <xdr:sp macro="" textlink="">
      <xdr:nvSpPr>
        <xdr:cNvPr id="23" name="Rounded Rectangle 22">
          <a:hlinkClick xmlns:r="http://schemas.openxmlformats.org/officeDocument/2006/relationships" r:id="rId3"/>
        </xdr:cNvPr>
        <xdr:cNvSpPr/>
      </xdr:nvSpPr>
      <xdr:spPr>
        <a:xfrm>
          <a:off x="4467867" y="13300681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  <xdr:twoCellAnchor>
    <xdr:from>
      <xdr:col>20</xdr:col>
      <xdr:colOff>81642</xdr:colOff>
      <xdr:row>7</xdr:row>
      <xdr:rowOff>54428</xdr:rowOff>
    </xdr:from>
    <xdr:to>
      <xdr:col>23</xdr:col>
      <xdr:colOff>123194</xdr:colOff>
      <xdr:row>8</xdr:row>
      <xdr:rowOff>935259</xdr:rowOff>
    </xdr:to>
    <xdr:sp macro="" textlink="Backend!$D$83">
      <xdr:nvSpPr>
        <xdr:cNvPr id="24" name="TextBox 1"/>
        <xdr:cNvSpPr txBox="1"/>
      </xdr:nvSpPr>
      <xdr:spPr>
        <a:xfrm>
          <a:off x="12246428" y="4844142"/>
          <a:ext cx="1837695" cy="2785831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CEF61FC3-F4CC-4250-B8B9-4AE5D23C837E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 b="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89301</xdr:colOff>
      <xdr:row>11</xdr:row>
      <xdr:rowOff>357187</xdr:rowOff>
    </xdr:from>
    <xdr:to>
      <xdr:col>25</xdr:col>
      <xdr:colOff>86648</xdr:colOff>
      <xdr:row>14</xdr:row>
      <xdr:rowOff>21649</xdr:rowOff>
    </xdr:to>
    <xdr:sp macro="" textlink="">
      <xdr:nvSpPr>
        <xdr:cNvPr id="2" name="Rectangle 1"/>
        <xdr:cNvSpPr/>
      </xdr:nvSpPr>
      <xdr:spPr>
        <a:xfrm>
          <a:off x="11266293" y="10551914"/>
          <a:ext cx="4268714" cy="2983329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88603</xdr:colOff>
      <xdr:row>5</xdr:row>
      <xdr:rowOff>2</xdr:rowOff>
    </xdr:from>
    <xdr:to>
      <xdr:col>25</xdr:col>
      <xdr:colOff>85950</xdr:colOff>
      <xdr:row>9</xdr:row>
      <xdr:rowOff>625078</xdr:rowOff>
    </xdr:to>
    <xdr:sp macro="" textlink="">
      <xdr:nvSpPr>
        <xdr:cNvPr id="3" name="Rectangle 2"/>
        <xdr:cNvSpPr/>
      </xdr:nvSpPr>
      <xdr:spPr>
        <a:xfrm>
          <a:off x="11251903" y="2952752"/>
          <a:ext cx="4264547" cy="503515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9701" y="1322879"/>
          <a:ext cx="14462503" cy="16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3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Keterbukaan dan Akses Masyarakat Desa terhadap Informasi layanan Pemerintah</a:t>
          </a:r>
          <a:r>
            <a:rPr lang="en-US" sz="3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en-US" sz="3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esa, Pembangunan, Kependudukan, Keuangan, dan Pelayanan lainnya.</a:t>
          </a:r>
          <a:endParaRPr lang="en-US" sz="31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3.3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6</xdr:row>
          <xdr:rowOff>1000125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7</xdr:row>
          <xdr:rowOff>1066800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9525</xdr:rowOff>
        </xdr:from>
        <xdr:to>
          <xdr:col>15</xdr:col>
          <xdr:colOff>457200</xdr:colOff>
          <xdr:row>8</xdr:row>
          <xdr:rowOff>1028700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10</xdr:row>
          <xdr:rowOff>1428750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</xdr:row>
          <xdr:rowOff>1028700</xdr:rowOff>
        </xdr:from>
        <xdr:to>
          <xdr:col>15</xdr:col>
          <xdr:colOff>438150</xdr:colOff>
          <xdr:row>9</xdr:row>
          <xdr:rowOff>923925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11</xdr:row>
          <xdr:rowOff>1162050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0</xdr:rowOff>
        </xdr:from>
        <xdr:to>
          <xdr:col>15</xdr:col>
          <xdr:colOff>447675</xdr:colOff>
          <xdr:row>14</xdr:row>
          <xdr:rowOff>38100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86520</xdr:colOff>
      <xdr:row>9</xdr:row>
      <xdr:rowOff>824200</xdr:rowOff>
    </xdr:from>
    <xdr:ext cx="4258800" cy="1661337"/>
    <xdr:sp macro="" textlink="Backend!F91">
      <xdr:nvSpPr>
        <xdr:cNvPr id="16" name="TextBox 15"/>
        <xdr:cNvSpPr txBox="1"/>
      </xdr:nvSpPr>
      <xdr:spPr>
        <a:xfrm>
          <a:off x="11249820" y="8187025"/>
          <a:ext cx="4258800" cy="166133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B1CCE069-D182-4878-BCFB-816594E89104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437739</xdr:colOff>
      <xdr:row>12</xdr:row>
      <xdr:rowOff>530819</xdr:rowOff>
    </xdr:from>
    <xdr:to>
      <xdr:col>24</xdr:col>
      <xdr:colOff>354349</xdr:colOff>
      <xdr:row>13</xdr:row>
      <xdr:rowOff>48380</xdr:rowOff>
    </xdr:to>
    <xdr:sp macro="" textlink="Backend!H91">
      <xdr:nvSpPr>
        <xdr:cNvPr id="17" name="TextBox 16"/>
        <xdr:cNvSpPr txBox="1"/>
      </xdr:nvSpPr>
      <xdr:spPr>
        <a:xfrm>
          <a:off x="11614731" y="12035233"/>
          <a:ext cx="3577782" cy="1065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F305D71-F0F2-446A-9210-144881745E3E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132647</xdr:colOff>
      <xdr:row>5</xdr:row>
      <xdr:rowOff>66952</xdr:rowOff>
    </xdr:from>
    <xdr:to>
      <xdr:col>25</xdr:col>
      <xdr:colOff>93689</xdr:colOff>
      <xdr:row>6</xdr:row>
      <xdr:rowOff>274532</xdr:rowOff>
    </xdr:to>
    <xdr:sp macro="" textlink="">
      <xdr:nvSpPr>
        <xdr:cNvPr id="18" name="TextBox 17"/>
        <xdr:cNvSpPr txBox="1"/>
      </xdr:nvSpPr>
      <xdr:spPr>
        <a:xfrm>
          <a:off x="11161594" y="3074847"/>
          <a:ext cx="4172095" cy="809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108383</xdr:colOff>
      <xdr:row>11</xdr:row>
      <xdr:rowOff>540181</xdr:rowOff>
    </xdr:from>
    <xdr:ext cx="4230872" cy="1177374"/>
    <xdr:sp macro="" textlink="">
      <xdr:nvSpPr>
        <xdr:cNvPr id="19" name="TextBox 18"/>
        <xdr:cNvSpPr txBox="1"/>
      </xdr:nvSpPr>
      <xdr:spPr>
        <a:xfrm>
          <a:off x="11285375" y="10734908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66454</xdr:colOff>
      <xdr:row>6</xdr:row>
      <xdr:rowOff>275723</xdr:rowOff>
    </xdr:from>
    <xdr:to>
      <xdr:col>25</xdr:col>
      <xdr:colOff>50131</xdr:colOff>
      <xdr:row>9</xdr:row>
      <xdr:rowOff>601578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164856</xdr:colOff>
      <xdr:row>6</xdr:row>
      <xdr:rowOff>915866</xdr:rowOff>
    </xdr:from>
    <xdr:to>
      <xdr:col>23</xdr:col>
      <xdr:colOff>171965</xdr:colOff>
      <xdr:row>8</xdr:row>
      <xdr:rowOff>1097205</xdr:rowOff>
    </xdr:to>
    <xdr:sp macro="" textlink="Backend!D91">
      <xdr:nvSpPr>
        <xdr:cNvPr id="23" name="TextBox 1"/>
        <xdr:cNvSpPr txBox="1"/>
      </xdr:nvSpPr>
      <xdr:spPr>
        <a:xfrm>
          <a:off x="12455769" y="4432789"/>
          <a:ext cx="1820523" cy="278239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B85589C5-92EF-454E-9A18-C41C6B2DA097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 b="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0</xdr:colOff>
      <xdr:row>14</xdr:row>
      <xdr:rowOff>496957</xdr:rowOff>
    </xdr:from>
    <xdr:to>
      <xdr:col>5</xdr:col>
      <xdr:colOff>216575</xdr:colOff>
      <xdr:row>16</xdr:row>
      <xdr:rowOff>595712</xdr:rowOff>
    </xdr:to>
    <xdr:sp macro="" textlink="">
      <xdr:nvSpPr>
        <xdr:cNvPr id="22" name="Left Arrow 21">
          <a:hlinkClick xmlns:r="http://schemas.openxmlformats.org/officeDocument/2006/relationships" r:id="rId2"/>
        </xdr:cNvPr>
        <xdr:cNvSpPr/>
      </xdr:nvSpPr>
      <xdr:spPr>
        <a:xfrm>
          <a:off x="600489" y="13417827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7</xdr:col>
      <xdr:colOff>44392</xdr:colOff>
      <xdr:row>14</xdr:row>
      <xdr:rowOff>672511</xdr:rowOff>
    </xdr:from>
    <xdr:to>
      <xdr:col>11</xdr:col>
      <xdr:colOff>385477</xdr:colOff>
      <xdr:row>16</xdr:row>
      <xdr:rowOff>470318</xdr:rowOff>
    </xdr:to>
    <xdr:sp macro="" textlink="">
      <xdr:nvSpPr>
        <xdr:cNvPr id="24" name="Rounded Rectangle 23">
          <a:hlinkClick xmlns:r="http://schemas.openxmlformats.org/officeDocument/2006/relationships" r:id="rId3"/>
        </xdr:cNvPr>
        <xdr:cNvSpPr/>
      </xdr:nvSpPr>
      <xdr:spPr>
        <a:xfrm>
          <a:off x="4454881" y="13593381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96444</xdr:colOff>
      <xdr:row>11</xdr:row>
      <xdr:rowOff>178595</xdr:rowOff>
    </xdr:from>
    <xdr:to>
      <xdr:col>25</xdr:col>
      <xdr:colOff>93791</xdr:colOff>
      <xdr:row>14</xdr:row>
      <xdr:rowOff>21650</xdr:rowOff>
    </xdr:to>
    <xdr:sp macro="" textlink="">
      <xdr:nvSpPr>
        <xdr:cNvPr id="2" name="Rectangle 1"/>
        <xdr:cNvSpPr/>
      </xdr:nvSpPr>
      <xdr:spPr>
        <a:xfrm>
          <a:off x="11347850" y="11826876"/>
          <a:ext cx="4303441" cy="309743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88603</xdr:colOff>
      <xdr:row>5</xdr:row>
      <xdr:rowOff>1</xdr:rowOff>
    </xdr:from>
    <xdr:to>
      <xdr:col>25</xdr:col>
      <xdr:colOff>85950</xdr:colOff>
      <xdr:row>8</xdr:row>
      <xdr:rowOff>0</xdr:rowOff>
    </xdr:to>
    <xdr:sp macro="" textlink="">
      <xdr:nvSpPr>
        <xdr:cNvPr id="3" name="Rectangle 2"/>
        <xdr:cNvSpPr/>
      </xdr:nvSpPr>
      <xdr:spPr>
        <a:xfrm>
          <a:off x="11308730" y="2986654"/>
          <a:ext cx="4291669" cy="558584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3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Media Informasi tentang APBDes di Balai Desa dan/atau tempat lain yang mudah diakses oleh Masyarakat</a:t>
          </a:r>
          <a:endParaRPr lang="en-US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3.4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6</xdr:row>
          <xdr:rowOff>1524000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7</xdr:row>
          <xdr:rowOff>952500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2438400</xdr:rowOff>
        </xdr:from>
        <xdr:to>
          <xdr:col>15</xdr:col>
          <xdr:colOff>457200</xdr:colOff>
          <xdr:row>8</xdr:row>
          <xdr:rowOff>819150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11</xdr:row>
          <xdr:rowOff>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</xdr:row>
          <xdr:rowOff>952500</xdr:rowOff>
        </xdr:from>
        <xdr:to>
          <xdr:col>15</xdr:col>
          <xdr:colOff>438150</xdr:colOff>
          <xdr:row>9</xdr:row>
          <xdr:rowOff>723900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11</xdr:row>
          <xdr:rowOff>1438275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1447800</xdr:rowOff>
        </xdr:from>
        <xdr:to>
          <xdr:col>15</xdr:col>
          <xdr:colOff>447675</xdr:colOff>
          <xdr:row>13</xdr:row>
          <xdr:rowOff>161925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86520</xdr:colOff>
      <xdr:row>8</xdr:row>
      <xdr:rowOff>643605</xdr:rowOff>
    </xdr:from>
    <xdr:ext cx="4258800" cy="1661337"/>
    <xdr:sp macro="" textlink="Backend!$F$99">
      <xdr:nvSpPr>
        <xdr:cNvPr id="16" name="TextBox 15"/>
        <xdr:cNvSpPr txBox="1"/>
      </xdr:nvSpPr>
      <xdr:spPr>
        <a:xfrm>
          <a:off x="11337926" y="9216105"/>
          <a:ext cx="4258800" cy="166133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4C2EDEEE-F9DC-4961-B04A-836BD6D584B0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437739</xdr:colOff>
      <xdr:row>12</xdr:row>
      <xdr:rowOff>453157</xdr:rowOff>
    </xdr:from>
    <xdr:to>
      <xdr:col>24</xdr:col>
      <xdr:colOff>354349</xdr:colOff>
      <xdr:row>13</xdr:row>
      <xdr:rowOff>223204</xdr:rowOff>
    </xdr:to>
    <xdr:sp macro="" textlink="Backend!H99">
      <xdr:nvSpPr>
        <xdr:cNvPr id="17" name="TextBox 16"/>
        <xdr:cNvSpPr txBox="1"/>
      </xdr:nvSpPr>
      <xdr:spPr>
        <a:xfrm>
          <a:off x="11689145" y="13669095"/>
          <a:ext cx="3607548" cy="960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3BFF145-7475-4E7B-8323-5EB709638C66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132647</xdr:colOff>
      <xdr:row>5</xdr:row>
      <xdr:rowOff>137329</xdr:rowOff>
    </xdr:from>
    <xdr:to>
      <xdr:col>25</xdr:col>
      <xdr:colOff>32288</xdr:colOff>
      <xdr:row>6</xdr:row>
      <xdr:rowOff>336690</xdr:rowOff>
    </xdr:to>
    <xdr:sp macro="" textlink="">
      <xdr:nvSpPr>
        <xdr:cNvPr id="18" name="TextBox 17"/>
        <xdr:cNvSpPr txBox="1"/>
      </xdr:nvSpPr>
      <xdr:spPr>
        <a:xfrm>
          <a:off x="11352774" y="3123982"/>
          <a:ext cx="4193963" cy="7966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73204</xdr:colOff>
      <xdr:row>11</xdr:row>
      <xdr:rowOff>408022</xdr:rowOff>
    </xdr:from>
    <xdr:ext cx="4230872" cy="1177374"/>
    <xdr:sp macro="" textlink="">
      <xdr:nvSpPr>
        <xdr:cNvPr id="19" name="TextBox 18"/>
        <xdr:cNvSpPr txBox="1"/>
      </xdr:nvSpPr>
      <xdr:spPr>
        <a:xfrm>
          <a:off x="11324610" y="12056303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82428</xdr:colOff>
      <xdr:row>6</xdr:row>
      <xdr:rowOff>369398</xdr:rowOff>
    </xdr:from>
    <xdr:to>
      <xdr:col>25</xdr:col>
      <xdr:colOff>76200</xdr:colOff>
      <xdr:row>8</xdr:row>
      <xdr:rowOff>-1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333375</xdr:rowOff>
    </xdr:from>
    <xdr:to>
      <xdr:col>6</xdr:col>
      <xdr:colOff>137200</xdr:colOff>
      <xdr:row>16</xdr:row>
      <xdr:rowOff>449385</xdr:rowOff>
    </xdr:to>
    <xdr:sp macro="" textlink="">
      <xdr:nvSpPr>
        <xdr:cNvPr id="22" name="Left Arrow 21">
          <a:hlinkClick xmlns:r="http://schemas.openxmlformats.org/officeDocument/2006/relationships" r:id="rId2"/>
        </xdr:cNvPr>
        <xdr:cNvSpPr/>
      </xdr:nvSpPr>
      <xdr:spPr>
        <a:xfrm>
          <a:off x="1190625" y="15263813"/>
          <a:ext cx="2613700" cy="1473322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7</xdr:col>
      <xdr:colOff>560329</xdr:colOff>
      <xdr:row>14</xdr:row>
      <xdr:rowOff>508929</xdr:rowOff>
    </xdr:from>
    <xdr:to>
      <xdr:col>12</xdr:col>
      <xdr:colOff>227590</xdr:colOff>
      <xdr:row>16</xdr:row>
      <xdr:rowOff>323991</xdr:rowOff>
    </xdr:to>
    <xdr:sp macro="" textlink="">
      <xdr:nvSpPr>
        <xdr:cNvPr id="23" name="Rounded Rectangle 22">
          <a:hlinkClick xmlns:r="http://schemas.openxmlformats.org/officeDocument/2006/relationships" r:id="rId3"/>
        </xdr:cNvPr>
        <xdr:cNvSpPr/>
      </xdr:nvSpPr>
      <xdr:spPr>
        <a:xfrm>
          <a:off x="5060892" y="15439367"/>
          <a:ext cx="2762886" cy="1172374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  <xdr:twoCellAnchor>
    <xdr:from>
      <xdr:col>20</xdr:col>
      <xdr:colOff>185208</xdr:colOff>
      <xdr:row>6</xdr:row>
      <xdr:rowOff>1719792</xdr:rowOff>
    </xdr:from>
    <xdr:to>
      <xdr:col>23</xdr:col>
      <xdr:colOff>85290</xdr:colOff>
      <xdr:row>7</xdr:row>
      <xdr:rowOff>1146257</xdr:rowOff>
    </xdr:to>
    <xdr:sp macro="" textlink="Backend!$D$99">
      <xdr:nvSpPr>
        <xdr:cNvPr id="24" name="TextBox 1"/>
        <xdr:cNvSpPr txBox="1"/>
      </xdr:nvSpPr>
      <xdr:spPr>
        <a:xfrm>
          <a:off x="12541250" y="5212292"/>
          <a:ext cx="1725707" cy="1860632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96DB5822-D785-49B0-95EA-3C5047C55563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89301</xdr:colOff>
      <xdr:row>11</xdr:row>
      <xdr:rowOff>195385</xdr:rowOff>
    </xdr:from>
    <xdr:to>
      <xdr:col>25</xdr:col>
      <xdr:colOff>86648</xdr:colOff>
      <xdr:row>14</xdr:row>
      <xdr:rowOff>21649</xdr:rowOff>
    </xdr:to>
    <xdr:sp macro="" textlink="">
      <xdr:nvSpPr>
        <xdr:cNvPr id="2" name="Rectangle 1"/>
        <xdr:cNvSpPr/>
      </xdr:nvSpPr>
      <xdr:spPr>
        <a:xfrm>
          <a:off x="11275070" y="12235962"/>
          <a:ext cx="4271386" cy="292799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88603</xdr:colOff>
      <xdr:row>5</xdr:row>
      <xdr:rowOff>537309</xdr:rowOff>
    </xdr:from>
    <xdr:to>
      <xdr:col>25</xdr:col>
      <xdr:colOff>85950</xdr:colOff>
      <xdr:row>8</xdr:row>
      <xdr:rowOff>1489807</xdr:rowOff>
    </xdr:to>
    <xdr:sp macro="" textlink="">
      <xdr:nvSpPr>
        <xdr:cNvPr id="3" name="Rectangle 2"/>
        <xdr:cNvSpPr/>
      </xdr:nvSpPr>
      <xdr:spPr>
        <a:xfrm>
          <a:off x="11274372" y="3468078"/>
          <a:ext cx="4271386" cy="490903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4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Maklumat Pelayanan</a:t>
          </a:r>
          <a:endParaRPr lang="en-US" sz="48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3.5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6</xdr:row>
          <xdr:rowOff>1000125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7</xdr:row>
          <xdr:rowOff>1066800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9525</xdr:rowOff>
        </xdr:from>
        <xdr:to>
          <xdr:col>15</xdr:col>
          <xdr:colOff>457200</xdr:colOff>
          <xdr:row>8</xdr:row>
          <xdr:rowOff>1028700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10</xdr:row>
          <xdr:rowOff>581025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9</xdr:row>
          <xdr:rowOff>209550</xdr:rowOff>
        </xdr:from>
        <xdr:to>
          <xdr:col>15</xdr:col>
          <xdr:colOff>438150</xdr:colOff>
          <xdr:row>9</xdr:row>
          <xdr:rowOff>1314450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11</xdr:row>
          <xdr:rowOff>1162050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1304925</xdr:rowOff>
        </xdr:from>
        <xdr:to>
          <xdr:col>15</xdr:col>
          <xdr:colOff>447675</xdr:colOff>
          <xdr:row>13</xdr:row>
          <xdr:rowOff>228600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86520</xdr:colOff>
      <xdr:row>9</xdr:row>
      <xdr:rowOff>213624</xdr:rowOff>
    </xdr:from>
    <xdr:ext cx="4258800" cy="1661337"/>
    <xdr:sp macro="" textlink="Backend!F107">
      <xdr:nvSpPr>
        <xdr:cNvPr id="16" name="TextBox 15"/>
        <xdr:cNvSpPr txBox="1"/>
      </xdr:nvSpPr>
      <xdr:spPr>
        <a:xfrm>
          <a:off x="11272289" y="9494393"/>
          <a:ext cx="4258800" cy="166133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77F177EA-1452-44F7-A064-8876BCAB53A7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348442</xdr:colOff>
      <xdr:row>12</xdr:row>
      <xdr:rowOff>455641</xdr:rowOff>
    </xdr:from>
    <xdr:to>
      <xdr:col>24</xdr:col>
      <xdr:colOff>265052</xdr:colOff>
      <xdr:row>12</xdr:row>
      <xdr:rowOff>1316471</xdr:rowOff>
    </xdr:to>
    <xdr:sp macro="" textlink="Backend!H107">
      <xdr:nvSpPr>
        <xdr:cNvPr id="17" name="TextBox 16"/>
        <xdr:cNvSpPr txBox="1"/>
      </xdr:nvSpPr>
      <xdr:spPr>
        <a:xfrm>
          <a:off x="11534211" y="13790641"/>
          <a:ext cx="3580072" cy="860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176950-5C9F-4603-8F7F-639A85869A43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106904</xdr:colOff>
      <xdr:row>6</xdr:row>
      <xdr:rowOff>81107</xdr:rowOff>
    </xdr:from>
    <xdr:to>
      <xdr:col>25</xdr:col>
      <xdr:colOff>67946</xdr:colOff>
      <xdr:row>6</xdr:row>
      <xdr:rowOff>865357</xdr:rowOff>
    </xdr:to>
    <xdr:sp macro="" textlink="">
      <xdr:nvSpPr>
        <xdr:cNvPr id="18" name="TextBox 17"/>
        <xdr:cNvSpPr txBox="1"/>
      </xdr:nvSpPr>
      <xdr:spPr>
        <a:xfrm>
          <a:off x="11292673" y="3598030"/>
          <a:ext cx="4235081" cy="784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108383</xdr:colOff>
      <xdr:row>11</xdr:row>
      <xdr:rowOff>301674</xdr:rowOff>
    </xdr:from>
    <xdr:ext cx="4230872" cy="1177374"/>
    <xdr:sp macro="" textlink="">
      <xdr:nvSpPr>
        <xdr:cNvPr id="19" name="TextBox 18"/>
        <xdr:cNvSpPr txBox="1"/>
      </xdr:nvSpPr>
      <xdr:spPr>
        <a:xfrm>
          <a:off x="11294152" y="12342251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128717</xdr:colOff>
      <xdr:row>6</xdr:row>
      <xdr:rowOff>974942</xdr:rowOff>
    </xdr:from>
    <xdr:to>
      <xdr:col>24</xdr:col>
      <xdr:colOff>592094</xdr:colOff>
      <xdr:row>8</xdr:row>
      <xdr:rowOff>1103659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184212</xdr:colOff>
      <xdr:row>7</xdr:row>
      <xdr:rowOff>555547</xdr:rowOff>
    </xdr:from>
    <xdr:to>
      <xdr:col>23</xdr:col>
      <xdr:colOff>78188</xdr:colOff>
      <xdr:row>8</xdr:row>
      <xdr:rowOff>266948</xdr:rowOff>
    </xdr:to>
    <xdr:sp macro="" textlink="Backend!D107">
      <xdr:nvSpPr>
        <xdr:cNvPr id="22" name="TextBox 1"/>
        <xdr:cNvSpPr txBox="1"/>
      </xdr:nvSpPr>
      <xdr:spPr>
        <a:xfrm>
          <a:off x="12591135" y="5293624"/>
          <a:ext cx="1725707" cy="1860632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278B7115-10FB-406B-9198-2159CC878F7F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0</xdr:colOff>
      <xdr:row>14</xdr:row>
      <xdr:rowOff>493259</xdr:rowOff>
    </xdr:from>
    <xdr:to>
      <xdr:col>5</xdr:col>
      <xdr:colOff>182557</xdr:colOff>
      <xdr:row>17</xdr:row>
      <xdr:rowOff>2617</xdr:rowOff>
    </xdr:to>
    <xdr:sp macro="" textlink="">
      <xdr:nvSpPr>
        <xdr:cNvPr id="23" name="Left Arrow 22">
          <a:hlinkClick xmlns:r="http://schemas.openxmlformats.org/officeDocument/2006/relationships" r:id="rId2"/>
        </xdr:cNvPr>
        <xdr:cNvSpPr/>
      </xdr:nvSpPr>
      <xdr:spPr>
        <a:xfrm>
          <a:off x="612321" y="15716250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6</xdr:col>
      <xdr:colOff>826802</xdr:colOff>
      <xdr:row>14</xdr:row>
      <xdr:rowOff>668813</xdr:rowOff>
    </xdr:from>
    <xdr:to>
      <xdr:col>11</xdr:col>
      <xdr:colOff>287121</xdr:colOff>
      <xdr:row>16</xdr:row>
      <xdr:rowOff>472536</xdr:rowOff>
    </xdr:to>
    <xdr:sp macro="" textlink="">
      <xdr:nvSpPr>
        <xdr:cNvPr id="24" name="Rounded Rectangle 23">
          <a:hlinkClick xmlns:r="http://schemas.openxmlformats.org/officeDocument/2006/relationships" r:id="rId3"/>
        </xdr:cNvPr>
        <xdr:cNvSpPr/>
      </xdr:nvSpPr>
      <xdr:spPr>
        <a:xfrm>
          <a:off x="4466713" y="15891804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57728</xdr:rowOff>
    </xdr:from>
    <xdr:to>
      <xdr:col>26</xdr:col>
      <xdr:colOff>202046</xdr:colOff>
      <xdr:row>14</xdr:row>
      <xdr:rowOff>144319</xdr:rowOff>
    </xdr:to>
    <xdr:sp macro="" textlink="">
      <xdr:nvSpPr>
        <xdr:cNvPr id="2" name="Rectangle 1"/>
        <xdr:cNvSpPr/>
      </xdr:nvSpPr>
      <xdr:spPr>
        <a:xfrm>
          <a:off x="3048000" y="629228"/>
          <a:ext cx="13003646" cy="2182091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180169</xdr:colOff>
      <xdr:row>3</xdr:row>
      <xdr:rowOff>67637</xdr:rowOff>
    </xdr:from>
    <xdr:to>
      <xdr:col>26</xdr:col>
      <xdr:colOff>267890</xdr:colOff>
      <xdr:row>14</xdr:row>
      <xdr:rowOff>151438</xdr:rowOff>
    </xdr:to>
    <xdr:sp macro="" textlink="">
      <xdr:nvSpPr>
        <xdr:cNvPr id="3" name="TextBox 2"/>
        <xdr:cNvSpPr txBox="1"/>
      </xdr:nvSpPr>
      <xdr:spPr>
        <a:xfrm>
          <a:off x="3156732" y="603418"/>
          <a:ext cx="12589283" cy="204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600">
              <a:solidFill>
                <a:schemeClr val="bg1"/>
              </a:solidFill>
              <a:latin typeface="Arial Black" panose="020B0A04020102020204" pitchFamily="34" charset="0"/>
            </a:rPr>
            <a:t>Komponen</a:t>
          </a:r>
          <a:r>
            <a:rPr lang="en-US" sz="3600" baseline="0">
              <a:solidFill>
                <a:schemeClr val="bg1"/>
              </a:solidFill>
              <a:latin typeface="Arial Black" panose="020B0A04020102020204" pitchFamily="34" charset="0"/>
            </a:rPr>
            <a:t> 4</a:t>
          </a:r>
        </a:p>
        <a:p>
          <a:r>
            <a:rPr lang="en-US" sz="48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Penguatan Partisipasi Masyarakat</a:t>
          </a:r>
          <a:endParaRPr lang="en-US" sz="4800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1026</xdr:colOff>
      <xdr:row>17</xdr:row>
      <xdr:rowOff>9244</xdr:rowOff>
    </xdr:from>
    <xdr:to>
      <xdr:col>7</xdr:col>
      <xdr:colOff>82669</xdr:colOff>
      <xdr:row>21</xdr:row>
      <xdr:rowOff>179717</xdr:rowOff>
    </xdr:to>
    <xdr:sp macro="" textlink="">
      <xdr:nvSpPr>
        <xdr:cNvPr id="4" name="Rectangle 3"/>
        <xdr:cNvSpPr/>
      </xdr:nvSpPr>
      <xdr:spPr>
        <a:xfrm>
          <a:off x="610626" y="3247744"/>
          <a:ext cx="3739243" cy="932473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238125</xdr:colOff>
      <xdr:row>17</xdr:row>
      <xdr:rowOff>175461</xdr:rowOff>
    </xdr:from>
    <xdr:to>
      <xdr:col>6</xdr:col>
      <xdr:colOff>513849</xdr:colOff>
      <xdr:row>21</xdr:row>
      <xdr:rowOff>37599</xdr:rowOff>
    </xdr:to>
    <xdr:sp macro="" textlink="">
      <xdr:nvSpPr>
        <xdr:cNvPr id="5" name="TextBox 4"/>
        <xdr:cNvSpPr txBox="1"/>
      </xdr:nvSpPr>
      <xdr:spPr>
        <a:xfrm>
          <a:off x="847725" y="3413961"/>
          <a:ext cx="3323724" cy="624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</a:t>
          </a:r>
        </a:p>
      </xdr:txBody>
    </xdr:sp>
    <xdr:clientData/>
  </xdr:twoCellAnchor>
  <xdr:twoCellAnchor>
    <xdr:from>
      <xdr:col>1</xdr:col>
      <xdr:colOff>77407</xdr:colOff>
      <xdr:row>24</xdr:row>
      <xdr:rowOff>109460</xdr:rowOff>
    </xdr:from>
    <xdr:to>
      <xdr:col>14</xdr:col>
      <xdr:colOff>175914</xdr:colOff>
      <xdr:row>32</xdr:row>
      <xdr:rowOff>102053</xdr:rowOff>
    </xdr:to>
    <xdr:sp macro="" textlink="">
      <xdr:nvSpPr>
        <xdr:cNvPr id="6" name="Rounded Rectangle 5">
          <a:hlinkClick xmlns:r="http://schemas.openxmlformats.org/officeDocument/2006/relationships" r:id="rId1"/>
        </xdr:cNvPr>
        <xdr:cNvSpPr/>
      </xdr:nvSpPr>
      <xdr:spPr>
        <a:xfrm>
          <a:off x="687007" y="4681460"/>
          <a:ext cx="8023307" cy="1516593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 b="1">
              <a:solidFill>
                <a:schemeClr val="lt1"/>
              </a:solidFill>
            </a:rPr>
            <a:t>Adanya</a:t>
          </a:r>
          <a:r>
            <a:rPr lang="en-US" sz="2400" b="1" baseline="0">
              <a:solidFill>
                <a:schemeClr val="lt1"/>
              </a:solidFill>
            </a:rPr>
            <a:t> partisipasi dan keterlibatan masyarakat dalam penyusunan RKP Desa</a:t>
          </a:r>
          <a:endParaRPr 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59531</xdr:colOff>
      <xdr:row>36</xdr:row>
      <xdr:rowOff>9831</xdr:rowOff>
    </xdr:from>
    <xdr:to>
      <xdr:col>14</xdr:col>
      <xdr:colOff>159925</xdr:colOff>
      <xdr:row>44</xdr:row>
      <xdr:rowOff>3446</xdr:rowOff>
    </xdr:to>
    <xdr:sp macro="" textlink="">
      <xdr:nvSpPr>
        <xdr:cNvPr id="7" name="Rounded Rectangle 6">
          <a:hlinkClick xmlns:r="http://schemas.openxmlformats.org/officeDocument/2006/relationships" r:id="rId2"/>
        </xdr:cNvPr>
        <xdr:cNvSpPr/>
      </xdr:nvSpPr>
      <xdr:spPr>
        <a:xfrm>
          <a:off x="677369" y="6497128"/>
          <a:ext cx="8132286" cy="1435237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 b="1"/>
            <a:t>Adanya kesadaran</a:t>
          </a:r>
          <a:r>
            <a:rPr lang="en-US" sz="2400" b="1" baseline="0"/>
            <a:t> masyarakat dalam mencegah terjadinya praktik gratifikasi, suap, dan konflik kepentingan</a:t>
          </a:r>
          <a:endParaRPr lang="en-US" sz="2400" b="1"/>
        </a:p>
      </xdr:txBody>
    </xdr:sp>
    <xdr:clientData/>
  </xdr:twoCellAnchor>
  <xdr:twoCellAnchor>
    <xdr:from>
      <xdr:col>1</xdr:col>
      <xdr:colOff>77339</xdr:colOff>
      <xdr:row>47</xdr:row>
      <xdr:rowOff>136548</xdr:rowOff>
    </xdr:from>
    <xdr:to>
      <xdr:col>14</xdr:col>
      <xdr:colOff>177733</xdr:colOff>
      <xdr:row>55</xdr:row>
      <xdr:rowOff>130162</xdr:rowOff>
    </xdr:to>
    <xdr:sp macro="" textlink="">
      <xdr:nvSpPr>
        <xdr:cNvPr id="8" name="Rounded Rectangle 7">
          <a:hlinkClick xmlns:r="http://schemas.openxmlformats.org/officeDocument/2006/relationships" r:id="rId3"/>
        </xdr:cNvPr>
        <xdr:cNvSpPr/>
      </xdr:nvSpPr>
      <xdr:spPr>
        <a:xfrm>
          <a:off x="686939" y="9090048"/>
          <a:ext cx="8025194" cy="1517614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 b="1"/>
            <a:t>Adanya</a:t>
          </a:r>
          <a:r>
            <a:rPr lang="en-US" sz="2400" b="1" baseline="0"/>
            <a:t> keterlibatan lembaga kemasyarakatan dalam pelaksanaan pembangunan Desa</a:t>
          </a:r>
          <a:endParaRPr lang="en-US" sz="2400" b="1"/>
        </a:p>
      </xdr:txBody>
    </xdr:sp>
    <xdr:clientData/>
  </xdr:twoCellAnchor>
  <xdr:twoCellAnchor>
    <xdr:from>
      <xdr:col>14</xdr:col>
      <xdr:colOff>544286</xdr:colOff>
      <xdr:row>25</xdr:row>
      <xdr:rowOff>144575</xdr:rowOff>
    </xdr:from>
    <xdr:to>
      <xdr:col>16</xdr:col>
      <xdr:colOff>408214</xdr:colOff>
      <xdr:row>31</xdr:row>
      <xdr:rowOff>99217</xdr:rowOff>
    </xdr:to>
    <xdr:sp macro="" textlink="Backend!H114">
      <xdr:nvSpPr>
        <xdr:cNvPr id="9" name="TextBox 8"/>
        <xdr:cNvSpPr txBox="1"/>
      </xdr:nvSpPr>
      <xdr:spPr>
        <a:xfrm>
          <a:off x="9078686" y="4907075"/>
          <a:ext cx="1083128" cy="1097642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53481FA-A9A3-4178-BFFA-5C8F6A797CFF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20</xdr:col>
      <xdr:colOff>156639</xdr:colOff>
      <xdr:row>36</xdr:row>
      <xdr:rowOff>54999</xdr:rowOff>
    </xdr:from>
    <xdr:to>
      <xdr:col>25</xdr:col>
      <xdr:colOff>110755</xdr:colOff>
      <xdr:row>52</xdr:row>
      <xdr:rowOff>19315</xdr:rowOff>
    </xdr:to>
    <xdr:sp macro="" textlink="">
      <xdr:nvSpPr>
        <xdr:cNvPr id="10" name="Oval 9"/>
        <xdr:cNvSpPr/>
      </xdr:nvSpPr>
      <xdr:spPr>
        <a:xfrm>
          <a:off x="12062889" y="6484374"/>
          <a:ext cx="2930679" cy="2821816"/>
        </a:xfrm>
        <a:prstGeom prst="ellipse">
          <a:avLst/>
        </a:prstGeom>
        <a:gradFill flip="none" rotWithShape="1">
          <a:gsLst>
            <a:gs pos="30000">
              <a:schemeClr val="accent4">
                <a:lumMod val="40000"/>
                <a:lumOff val="60000"/>
              </a:schemeClr>
            </a:gs>
            <a:gs pos="0">
              <a:schemeClr val="accent4">
                <a:lumMod val="20000"/>
                <a:lumOff val="80000"/>
              </a:schemeClr>
            </a:gs>
            <a:gs pos="55000">
              <a:schemeClr val="accent4">
                <a:lumMod val="60000"/>
                <a:lumOff val="40000"/>
              </a:schemeClr>
            </a:gs>
            <a:gs pos="82000">
              <a:srgbClr val="FFC000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430364</xdr:colOff>
      <xdr:row>39</xdr:row>
      <xdr:rowOff>26648</xdr:rowOff>
    </xdr:from>
    <xdr:to>
      <xdr:col>24</xdr:col>
      <xdr:colOff>362329</xdr:colOff>
      <xdr:row>49</xdr:row>
      <xdr:rowOff>3970</xdr:rowOff>
    </xdr:to>
    <xdr:sp macro="" textlink="Backend!L114">
      <xdr:nvSpPr>
        <xdr:cNvPr id="11" name="TextBox 10"/>
        <xdr:cNvSpPr txBox="1"/>
      </xdr:nvSpPr>
      <xdr:spPr>
        <a:xfrm>
          <a:off x="12336614" y="6991804"/>
          <a:ext cx="2313215" cy="176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74F0E87-0DF2-4813-91A2-5228F253189E}" type="TxLink">
            <a:rPr lang="en-US" sz="60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6000"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560614</xdr:colOff>
      <xdr:row>37</xdr:row>
      <xdr:rowOff>67356</xdr:rowOff>
    </xdr:from>
    <xdr:to>
      <xdr:col>16</xdr:col>
      <xdr:colOff>424542</xdr:colOff>
      <xdr:row>43</xdr:row>
      <xdr:rowOff>25400</xdr:rowOff>
    </xdr:to>
    <xdr:sp macro="" textlink="Backend!H128">
      <xdr:nvSpPr>
        <xdr:cNvPr id="12" name="TextBox 11"/>
        <xdr:cNvSpPr txBox="1"/>
      </xdr:nvSpPr>
      <xdr:spPr>
        <a:xfrm>
          <a:off x="9095014" y="7115856"/>
          <a:ext cx="1083128" cy="1101044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3AC799B-0CCA-408A-9A3A-0C40D8DC488E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576942</xdr:colOff>
      <xdr:row>49</xdr:row>
      <xdr:rowOff>3835</xdr:rowOff>
    </xdr:from>
    <xdr:to>
      <xdr:col>16</xdr:col>
      <xdr:colOff>440870</xdr:colOff>
      <xdr:row>54</xdr:row>
      <xdr:rowOff>151551</xdr:rowOff>
    </xdr:to>
    <xdr:sp macro="" textlink="Backend!H143">
      <xdr:nvSpPr>
        <xdr:cNvPr id="13" name="TextBox 12"/>
        <xdr:cNvSpPr txBox="1"/>
      </xdr:nvSpPr>
      <xdr:spPr>
        <a:xfrm>
          <a:off x="9111342" y="9338335"/>
          <a:ext cx="1083128" cy="1100216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36E972B-681A-436D-B2EA-8634102F7BCC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441158</xdr:colOff>
      <xdr:row>27</xdr:row>
      <xdr:rowOff>91806</xdr:rowOff>
    </xdr:from>
    <xdr:to>
      <xdr:col>26</xdr:col>
      <xdr:colOff>518026</xdr:colOff>
      <xdr:row>37</xdr:row>
      <xdr:rowOff>131379</xdr:rowOff>
    </xdr:to>
    <xdr:sp macro="" textlink="">
      <xdr:nvSpPr>
        <xdr:cNvPr id="14" name="TextBox 13"/>
        <xdr:cNvSpPr txBox="1"/>
      </xdr:nvSpPr>
      <xdr:spPr>
        <a:xfrm>
          <a:off x="11156783" y="4913837"/>
          <a:ext cx="4839368" cy="1825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  <a:cs typeface="Arial" panose="020B0604020202020204" pitchFamily="34" charset="0"/>
            </a:rPr>
            <a:t>Total Skor </a:t>
          </a:r>
        </a:p>
        <a:p>
          <a:pPr algn="ctr"/>
          <a:r>
            <a:rPr lang="en-US" sz="4000" b="1">
              <a:latin typeface="Arial Black" panose="020B0A04020102020204" pitchFamily="34" charset="0"/>
              <a:cs typeface="Arial" panose="020B0604020202020204" pitchFamily="34" charset="0"/>
            </a:rPr>
            <a:t>Komponen 4</a:t>
          </a:r>
        </a:p>
      </xdr:txBody>
    </xdr:sp>
    <xdr:clientData/>
  </xdr:twoCellAnchor>
  <xdr:twoCellAnchor editAs="oneCell">
    <xdr:from>
      <xdr:col>0</xdr:col>
      <xdr:colOff>544287</xdr:colOff>
      <xdr:row>3</xdr:row>
      <xdr:rowOff>27215</xdr:rowOff>
    </xdr:from>
    <xdr:to>
      <xdr:col>4</xdr:col>
      <xdr:colOff>251830</xdr:colOff>
      <xdr:row>14</xdr:row>
      <xdr:rowOff>99637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598715"/>
          <a:ext cx="2145943" cy="2167922"/>
        </a:xfrm>
        <a:prstGeom prst="rect">
          <a:avLst/>
        </a:prstGeom>
      </xdr:spPr>
    </xdr:pic>
    <xdr:clientData/>
  </xdr:twoCellAnchor>
  <xdr:twoCellAnchor>
    <xdr:from>
      <xdr:col>1</xdr:col>
      <xdr:colOff>124239</xdr:colOff>
      <xdr:row>58</xdr:row>
      <xdr:rowOff>20707</xdr:rowOff>
    </xdr:from>
    <xdr:to>
      <xdr:col>5</xdr:col>
      <xdr:colOff>465324</xdr:colOff>
      <xdr:row>64</xdr:row>
      <xdr:rowOff>66991</xdr:rowOff>
    </xdr:to>
    <xdr:sp macro="" textlink="">
      <xdr:nvSpPr>
        <xdr:cNvPr id="16" name="Rounded Rectangle 15">
          <a:hlinkClick xmlns:r="http://schemas.openxmlformats.org/officeDocument/2006/relationships" r:id="rId5"/>
        </xdr:cNvPr>
        <xdr:cNvSpPr/>
      </xdr:nvSpPr>
      <xdr:spPr>
        <a:xfrm>
          <a:off x="724728" y="10829511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158750</xdr:colOff>
      <xdr:row>17</xdr:row>
      <xdr:rowOff>22678</xdr:rowOff>
    </xdr:from>
    <xdr:to>
      <xdr:col>25</xdr:col>
      <xdr:colOff>43962</xdr:colOff>
      <xdr:row>22</xdr:row>
      <xdr:rowOff>1</xdr:rowOff>
    </xdr:to>
    <xdr:sp macro="" textlink="">
      <xdr:nvSpPr>
        <xdr:cNvPr id="2" name="Rectangle 1"/>
        <xdr:cNvSpPr/>
      </xdr:nvSpPr>
      <xdr:spPr>
        <a:xfrm>
          <a:off x="11322050" y="10414453"/>
          <a:ext cx="4152412" cy="335869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132907</xdr:colOff>
      <xdr:row>5</xdr:row>
      <xdr:rowOff>0</xdr:rowOff>
    </xdr:from>
    <xdr:to>
      <xdr:col>25</xdr:col>
      <xdr:colOff>50131</xdr:colOff>
      <xdr:row>12</xdr:row>
      <xdr:rowOff>310116</xdr:rowOff>
    </xdr:to>
    <xdr:sp macro="" textlink="">
      <xdr:nvSpPr>
        <xdr:cNvPr id="3" name="Rectangle 2"/>
        <xdr:cNvSpPr/>
      </xdr:nvSpPr>
      <xdr:spPr>
        <a:xfrm>
          <a:off x="11296207" y="2952750"/>
          <a:ext cx="4184424" cy="444396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4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Partisipasi dan Keterlibatan Masyarakat dalam Penyusunan RKP Desa</a:t>
          </a:r>
          <a:endParaRPr lang="en-US" sz="4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4.1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0</xdr:rowOff>
        </xdr:from>
        <xdr:to>
          <xdr:col>15</xdr:col>
          <xdr:colOff>447675</xdr:colOff>
          <xdr:row>7</xdr:row>
          <xdr:rowOff>581025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0</xdr:rowOff>
        </xdr:from>
        <xdr:to>
          <xdr:col>15</xdr:col>
          <xdr:colOff>457200</xdr:colOff>
          <xdr:row>8</xdr:row>
          <xdr:rowOff>571500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</xdr:row>
          <xdr:rowOff>0</xdr:rowOff>
        </xdr:from>
        <xdr:to>
          <xdr:col>15</xdr:col>
          <xdr:colOff>447675</xdr:colOff>
          <xdr:row>9</xdr:row>
          <xdr:rowOff>581025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11</xdr:row>
          <xdr:rowOff>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0</xdr:rowOff>
        </xdr:from>
        <xdr:to>
          <xdr:col>15</xdr:col>
          <xdr:colOff>447675</xdr:colOff>
          <xdr:row>12</xdr:row>
          <xdr:rowOff>581025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0</xdr:rowOff>
        </xdr:from>
        <xdr:to>
          <xdr:col>15</xdr:col>
          <xdr:colOff>447675</xdr:colOff>
          <xdr:row>13</xdr:row>
          <xdr:rowOff>581025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9525</xdr:rowOff>
        </xdr:from>
        <xdr:to>
          <xdr:col>15</xdr:col>
          <xdr:colOff>447675</xdr:colOff>
          <xdr:row>15</xdr:row>
          <xdr:rowOff>0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15</xdr:row>
          <xdr:rowOff>9525</xdr:rowOff>
        </xdr:from>
        <xdr:to>
          <xdr:col>15</xdr:col>
          <xdr:colOff>457200</xdr:colOff>
          <xdr:row>16</xdr:row>
          <xdr:rowOff>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16</xdr:row>
          <xdr:rowOff>9525</xdr:rowOff>
        </xdr:from>
        <xdr:to>
          <xdr:col>15</xdr:col>
          <xdr:colOff>447675</xdr:colOff>
          <xdr:row>16</xdr:row>
          <xdr:rowOff>676275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17</xdr:row>
          <xdr:rowOff>19050</xdr:rowOff>
        </xdr:from>
        <xdr:to>
          <xdr:col>15</xdr:col>
          <xdr:colOff>447675</xdr:colOff>
          <xdr:row>17</xdr:row>
          <xdr:rowOff>981075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19</xdr:row>
          <xdr:rowOff>19050</xdr:rowOff>
        </xdr:from>
        <xdr:to>
          <xdr:col>15</xdr:col>
          <xdr:colOff>447675</xdr:colOff>
          <xdr:row>19</xdr:row>
          <xdr:rowOff>1562100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20</xdr:row>
          <xdr:rowOff>9525</xdr:rowOff>
        </xdr:from>
        <xdr:to>
          <xdr:col>15</xdr:col>
          <xdr:colOff>447675</xdr:colOff>
          <xdr:row>21</xdr:row>
          <xdr:rowOff>0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141046</xdr:colOff>
      <xdr:row>13</xdr:row>
      <xdr:rowOff>398720</xdr:rowOff>
    </xdr:from>
    <xdr:ext cx="4208721" cy="1661337"/>
    <xdr:sp macro="" textlink="Backend!F114">
      <xdr:nvSpPr>
        <xdr:cNvPr id="24" name="TextBox 23"/>
        <xdr:cNvSpPr txBox="1"/>
      </xdr:nvSpPr>
      <xdr:spPr>
        <a:xfrm>
          <a:off x="11304346" y="8075870"/>
          <a:ext cx="4208721" cy="1661337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2990FD4-1419-4E0D-8FA3-A385884BA8E1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470584</xdr:colOff>
      <xdr:row>18</xdr:row>
      <xdr:rowOff>491952</xdr:rowOff>
    </xdr:from>
    <xdr:to>
      <xdr:col>24</xdr:col>
      <xdr:colOff>387194</xdr:colOff>
      <xdr:row>21</xdr:row>
      <xdr:rowOff>319745</xdr:rowOff>
    </xdr:to>
    <xdr:sp macro="" textlink="Backend!H2">
      <xdr:nvSpPr>
        <xdr:cNvPr id="25" name="TextBox 24"/>
        <xdr:cNvSpPr txBox="1"/>
      </xdr:nvSpPr>
      <xdr:spPr>
        <a:xfrm>
          <a:off x="11633884" y="11702877"/>
          <a:ext cx="3574210" cy="1799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9F218F8-D913-46B1-97E9-920FB74DBC5E}" type="TxLink">
            <a:rPr lang="en-US" sz="8000" b="0" i="0" u="none" strike="noStrike">
              <a:ln>
                <a:noFill/>
              </a:ln>
              <a:solidFill>
                <a:schemeClr val="tx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47602</xdr:colOff>
      <xdr:row>5</xdr:row>
      <xdr:rowOff>251203</xdr:rowOff>
    </xdr:from>
    <xdr:to>
      <xdr:col>25</xdr:col>
      <xdr:colOff>91904</xdr:colOff>
      <xdr:row>6</xdr:row>
      <xdr:rowOff>450564</xdr:rowOff>
    </xdr:to>
    <xdr:sp macro="" textlink="">
      <xdr:nvSpPr>
        <xdr:cNvPr id="26" name="TextBox 25"/>
        <xdr:cNvSpPr txBox="1"/>
      </xdr:nvSpPr>
      <xdr:spPr>
        <a:xfrm>
          <a:off x="11210902" y="3203953"/>
          <a:ext cx="4311502" cy="789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106049</xdr:colOff>
      <xdr:row>17</xdr:row>
      <xdr:rowOff>524367</xdr:rowOff>
    </xdr:from>
    <xdr:ext cx="4230872" cy="1177374"/>
    <xdr:sp macro="" textlink="">
      <xdr:nvSpPr>
        <xdr:cNvPr id="27" name="TextBox 26"/>
        <xdr:cNvSpPr txBox="1"/>
      </xdr:nvSpPr>
      <xdr:spPr>
        <a:xfrm>
          <a:off x="11269349" y="10916142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18</xdr:row>
          <xdr:rowOff>9525</xdr:rowOff>
        </xdr:from>
        <xdr:to>
          <xdr:col>15</xdr:col>
          <xdr:colOff>447675</xdr:colOff>
          <xdr:row>18</xdr:row>
          <xdr:rowOff>1000125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128221</xdr:colOff>
      <xdr:row>6</xdr:row>
      <xdr:rowOff>439615</xdr:rowOff>
    </xdr:from>
    <xdr:to>
      <xdr:col>25</xdr:col>
      <xdr:colOff>54952</xdr:colOff>
      <xdr:row>12</xdr:row>
      <xdr:rowOff>274760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323170</xdr:rowOff>
    </xdr:from>
    <xdr:to>
      <xdr:col>5</xdr:col>
      <xdr:colOff>182557</xdr:colOff>
      <xdr:row>25</xdr:row>
      <xdr:rowOff>2617</xdr:rowOff>
    </xdr:to>
    <xdr:sp macro="" textlink="">
      <xdr:nvSpPr>
        <xdr:cNvPr id="29" name="Left Arrow 28">
          <a:hlinkClick xmlns:r="http://schemas.openxmlformats.org/officeDocument/2006/relationships" r:id="rId2"/>
        </xdr:cNvPr>
        <xdr:cNvSpPr/>
      </xdr:nvSpPr>
      <xdr:spPr>
        <a:xfrm>
          <a:off x="612321" y="15086920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6</xdr:col>
      <xdr:colOff>826802</xdr:colOff>
      <xdr:row>22</xdr:row>
      <xdr:rowOff>498724</xdr:rowOff>
    </xdr:from>
    <xdr:to>
      <xdr:col>11</xdr:col>
      <xdr:colOff>287121</xdr:colOff>
      <xdr:row>24</xdr:row>
      <xdr:rowOff>472536</xdr:rowOff>
    </xdr:to>
    <xdr:sp macro="" textlink="">
      <xdr:nvSpPr>
        <xdr:cNvPr id="30" name="Rounded Rectangle 29">
          <a:hlinkClick xmlns:r="http://schemas.openxmlformats.org/officeDocument/2006/relationships" r:id="rId3"/>
        </xdr:cNvPr>
        <xdr:cNvSpPr/>
      </xdr:nvSpPr>
      <xdr:spPr>
        <a:xfrm>
          <a:off x="4466713" y="15262474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0.30737</cdr:x>
      <cdr:y>0.20095</cdr:y>
    </cdr:from>
    <cdr:to>
      <cdr:x>0.7224</cdr:x>
      <cdr:y>0.75602</cdr:y>
    </cdr:to>
    <cdr:sp macro="" textlink="Backend!$D$114">
      <cdr:nvSpPr>
        <cdr:cNvPr id="2" name="TextBox 1"/>
        <cdr:cNvSpPr txBox="1"/>
      </cdr:nvSpPr>
      <cdr:spPr>
        <a:xfrm xmlns:a="http://schemas.openxmlformats.org/drawingml/2006/main">
          <a:off x="1278060" y="673588"/>
          <a:ext cx="1725706" cy="1860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F4C6FF5-3005-471B-A231-585A9FEF33BF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>
            <a:latin typeface="Arial Black" panose="020B0A04020102020204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158750</xdr:colOff>
      <xdr:row>12</xdr:row>
      <xdr:rowOff>1530803</xdr:rowOff>
    </xdr:from>
    <xdr:to>
      <xdr:col>25</xdr:col>
      <xdr:colOff>43962</xdr:colOff>
      <xdr:row>14</xdr:row>
      <xdr:rowOff>502708</xdr:rowOff>
    </xdr:to>
    <xdr:sp macro="" textlink="">
      <xdr:nvSpPr>
        <xdr:cNvPr id="2" name="Rectangle 1"/>
        <xdr:cNvSpPr/>
      </xdr:nvSpPr>
      <xdr:spPr>
        <a:xfrm>
          <a:off x="11297708" y="10526636"/>
          <a:ext cx="4145004" cy="3469822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132907</xdr:colOff>
      <xdr:row>5</xdr:row>
      <xdr:rowOff>58485</xdr:rowOff>
    </xdr:from>
    <xdr:to>
      <xdr:col>25</xdr:col>
      <xdr:colOff>50131</xdr:colOff>
      <xdr:row>10</xdr:row>
      <xdr:rowOff>544285</xdr:rowOff>
    </xdr:to>
    <xdr:sp macro="" textlink="">
      <xdr:nvSpPr>
        <xdr:cNvPr id="3" name="Rectangle 2"/>
        <xdr:cNvSpPr/>
      </xdr:nvSpPr>
      <xdr:spPr>
        <a:xfrm>
          <a:off x="11271865" y="2968902"/>
          <a:ext cx="4177016" cy="487788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4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Kesadaran Masyarakat dalam Mencegah Terjadinya Praktik Gratifikasi, Suap dan Konflik Kepentingan</a:t>
          </a:r>
          <a:endParaRPr lang="en-US" sz="40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4.2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0</xdr:rowOff>
        </xdr:from>
        <xdr:to>
          <xdr:col>15</xdr:col>
          <xdr:colOff>447675</xdr:colOff>
          <xdr:row>7</xdr:row>
          <xdr:rowOff>581025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0</xdr:rowOff>
        </xdr:from>
        <xdr:to>
          <xdr:col>15</xdr:col>
          <xdr:colOff>457200</xdr:colOff>
          <xdr:row>8</xdr:row>
          <xdr:rowOff>571500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</xdr:row>
          <xdr:rowOff>0</xdr:rowOff>
        </xdr:from>
        <xdr:to>
          <xdr:col>15</xdr:col>
          <xdr:colOff>447675</xdr:colOff>
          <xdr:row>9</xdr:row>
          <xdr:rowOff>581025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11</xdr:row>
          <xdr:rowOff>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0</xdr:rowOff>
        </xdr:from>
        <xdr:to>
          <xdr:col>15</xdr:col>
          <xdr:colOff>447675</xdr:colOff>
          <xdr:row>13</xdr:row>
          <xdr:rowOff>19050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0</xdr:rowOff>
        </xdr:from>
        <xdr:to>
          <xdr:col>15</xdr:col>
          <xdr:colOff>447675</xdr:colOff>
          <xdr:row>14</xdr:row>
          <xdr:rowOff>9525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9525</xdr:rowOff>
        </xdr:from>
        <xdr:to>
          <xdr:col>15</xdr:col>
          <xdr:colOff>447675</xdr:colOff>
          <xdr:row>15</xdr:row>
          <xdr:rowOff>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15</xdr:row>
          <xdr:rowOff>9525</xdr:rowOff>
        </xdr:from>
        <xdr:to>
          <xdr:col>15</xdr:col>
          <xdr:colOff>457200</xdr:colOff>
          <xdr:row>15</xdr:row>
          <xdr:rowOff>590550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16</xdr:row>
          <xdr:rowOff>200025</xdr:rowOff>
        </xdr:from>
        <xdr:to>
          <xdr:col>15</xdr:col>
          <xdr:colOff>447675</xdr:colOff>
          <xdr:row>16</xdr:row>
          <xdr:rowOff>771525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17</xdr:row>
          <xdr:rowOff>114300</xdr:rowOff>
        </xdr:from>
        <xdr:to>
          <xdr:col>15</xdr:col>
          <xdr:colOff>447675</xdr:colOff>
          <xdr:row>17</xdr:row>
          <xdr:rowOff>695325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19</xdr:row>
          <xdr:rowOff>257175</xdr:rowOff>
        </xdr:from>
        <xdr:to>
          <xdr:col>15</xdr:col>
          <xdr:colOff>447675</xdr:colOff>
          <xdr:row>19</xdr:row>
          <xdr:rowOff>838200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20</xdr:row>
          <xdr:rowOff>228600</xdr:rowOff>
        </xdr:from>
        <xdr:to>
          <xdr:col>15</xdr:col>
          <xdr:colOff>447675</xdr:colOff>
          <xdr:row>20</xdr:row>
          <xdr:rowOff>809625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141046</xdr:colOff>
      <xdr:row>11</xdr:row>
      <xdr:rowOff>425179</xdr:rowOff>
    </xdr:from>
    <xdr:ext cx="4208721" cy="1661337"/>
    <xdr:sp macro="" textlink="Backend!F128">
      <xdr:nvSpPr>
        <xdr:cNvPr id="22" name="TextBox 21"/>
        <xdr:cNvSpPr txBox="1"/>
      </xdr:nvSpPr>
      <xdr:spPr>
        <a:xfrm>
          <a:off x="11280004" y="8309762"/>
          <a:ext cx="4208721" cy="1661337"/>
        </a:xfrm>
        <a:prstGeom prst="rect">
          <a:avLst/>
        </a:prstGeom>
        <a:solidFill>
          <a:schemeClr val="accent1">
            <a:lumMod val="5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1B4E0D40-BD28-4D5B-A4D3-7C92942CD7B4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364750</xdr:colOff>
      <xdr:row>12</xdr:row>
      <xdr:rowOff>2555702</xdr:rowOff>
    </xdr:from>
    <xdr:to>
      <xdr:col>24</xdr:col>
      <xdr:colOff>281360</xdr:colOff>
      <xdr:row>14</xdr:row>
      <xdr:rowOff>185209</xdr:rowOff>
    </xdr:to>
    <xdr:sp macro="" textlink="Backend!H128">
      <xdr:nvSpPr>
        <xdr:cNvPr id="23" name="TextBox 22"/>
        <xdr:cNvSpPr txBox="1"/>
      </xdr:nvSpPr>
      <xdr:spPr>
        <a:xfrm>
          <a:off x="11503708" y="11551535"/>
          <a:ext cx="3567860" cy="2127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89F2630-3EE3-42BE-8D7A-0747CA5B62BD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47602</xdr:colOff>
      <xdr:row>5</xdr:row>
      <xdr:rowOff>280445</xdr:rowOff>
    </xdr:from>
    <xdr:to>
      <xdr:col>25</xdr:col>
      <xdr:colOff>91904</xdr:colOff>
      <xdr:row>6</xdr:row>
      <xdr:rowOff>482592</xdr:rowOff>
    </xdr:to>
    <xdr:sp macro="" textlink="">
      <xdr:nvSpPr>
        <xdr:cNvPr id="24" name="TextBox 23"/>
        <xdr:cNvSpPr txBox="1"/>
      </xdr:nvSpPr>
      <xdr:spPr>
        <a:xfrm>
          <a:off x="11186560" y="3190862"/>
          <a:ext cx="4304094" cy="784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106049</xdr:colOff>
      <xdr:row>12</xdr:row>
      <xdr:rowOff>1741451</xdr:rowOff>
    </xdr:from>
    <xdr:ext cx="4230872" cy="1177374"/>
    <xdr:sp macro="" textlink="">
      <xdr:nvSpPr>
        <xdr:cNvPr id="25" name="TextBox 24"/>
        <xdr:cNvSpPr txBox="1"/>
      </xdr:nvSpPr>
      <xdr:spPr>
        <a:xfrm>
          <a:off x="11245007" y="10737284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18</xdr:row>
          <xdr:rowOff>219075</xdr:rowOff>
        </xdr:from>
        <xdr:to>
          <xdr:col>15</xdr:col>
          <xdr:colOff>447675</xdr:colOff>
          <xdr:row>18</xdr:row>
          <xdr:rowOff>800100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190500</xdr:rowOff>
        </xdr:from>
        <xdr:to>
          <xdr:col>15</xdr:col>
          <xdr:colOff>447675</xdr:colOff>
          <xdr:row>11</xdr:row>
          <xdr:rowOff>771525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22</xdr:row>
      <xdr:rowOff>357188</xdr:rowOff>
    </xdr:from>
    <xdr:to>
      <xdr:col>5</xdr:col>
      <xdr:colOff>186809</xdr:colOff>
      <xdr:row>25</xdr:row>
      <xdr:rowOff>36635</xdr:rowOff>
    </xdr:to>
    <xdr:sp macro="" textlink="">
      <xdr:nvSpPr>
        <xdr:cNvPr id="28" name="Left Arrow 27">
          <a:hlinkClick xmlns:r="http://schemas.openxmlformats.org/officeDocument/2006/relationships" r:id="rId1"/>
        </xdr:cNvPr>
        <xdr:cNvSpPr/>
      </xdr:nvSpPr>
      <xdr:spPr>
        <a:xfrm>
          <a:off x="610195" y="20255508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6</xdr:col>
      <xdr:colOff>833181</xdr:colOff>
      <xdr:row>22</xdr:row>
      <xdr:rowOff>532742</xdr:rowOff>
    </xdr:from>
    <xdr:to>
      <xdr:col>11</xdr:col>
      <xdr:colOff>302004</xdr:colOff>
      <xdr:row>24</xdr:row>
      <xdr:rowOff>506554</xdr:rowOff>
    </xdr:to>
    <xdr:sp macro="" textlink="">
      <xdr:nvSpPr>
        <xdr:cNvPr id="29" name="Rounded Rectangle 28">
          <a:hlinkClick xmlns:r="http://schemas.openxmlformats.org/officeDocument/2006/relationships" r:id="rId2"/>
        </xdr:cNvPr>
        <xdr:cNvSpPr/>
      </xdr:nvSpPr>
      <xdr:spPr>
        <a:xfrm>
          <a:off x="4464587" y="20431062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  <xdr:twoCellAnchor>
    <xdr:from>
      <xdr:col>18</xdr:col>
      <xdr:colOff>285371</xdr:colOff>
      <xdr:row>7</xdr:row>
      <xdr:rowOff>272937</xdr:rowOff>
    </xdr:from>
    <xdr:to>
      <xdr:col>24</xdr:col>
      <xdr:colOff>489479</xdr:colOff>
      <xdr:row>10</xdr:row>
      <xdr:rowOff>200525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101973</xdr:colOff>
      <xdr:row>8</xdr:row>
      <xdr:rowOff>254736</xdr:rowOff>
    </xdr:from>
    <xdr:to>
      <xdr:col>22</xdr:col>
      <xdr:colOff>582003</xdr:colOff>
      <xdr:row>9</xdr:row>
      <xdr:rowOff>424914</xdr:rowOff>
    </xdr:to>
    <xdr:sp macro="" textlink="Backend!$D$128">
      <xdr:nvSpPr>
        <xdr:cNvPr id="31" name="TextBox 1"/>
        <xdr:cNvSpPr txBox="1"/>
      </xdr:nvSpPr>
      <xdr:spPr>
        <a:xfrm>
          <a:off x="12458015" y="5334736"/>
          <a:ext cx="1697113" cy="117559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D5E1282E-6B63-45B9-8239-0E7630E3E983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89301</xdr:colOff>
      <xdr:row>11</xdr:row>
      <xdr:rowOff>602602</xdr:rowOff>
    </xdr:from>
    <xdr:to>
      <xdr:col>25</xdr:col>
      <xdr:colOff>86648</xdr:colOff>
      <xdr:row>14</xdr:row>
      <xdr:rowOff>21649</xdr:rowOff>
    </xdr:to>
    <xdr:sp macro="" textlink="">
      <xdr:nvSpPr>
        <xdr:cNvPr id="2" name="Rectangle 1"/>
        <xdr:cNvSpPr/>
      </xdr:nvSpPr>
      <xdr:spPr>
        <a:xfrm>
          <a:off x="11149964" y="9486122"/>
          <a:ext cx="4215562" cy="2820833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88603</xdr:colOff>
      <xdr:row>5</xdr:row>
      <xdr:rowOff>2</xdr:rowOff>
    </xdr:from>
    <xdr:to>
      <xdr:col>25</xdr:col>
      <xdr:colOff>85950</xdr:colOff>
      <xdr:row>10</xdr:row>
      <xdr:rowOff>493463</xdr:rowOff>
    </xdr:to>
    <xdr:sp macro="" textlink="">
      <xdr:nvSpPr>
        <xdr:cNvPr id="3" name="Rectangle 2"/>
        <xdr:cNvSpPr/>
      </xdr:nvSpPr>
      <xdr:spPr>
        <a:xfrm>
          <a:off x="11231705" y="2926357"/>
          <a:ext cx="4254908" cy="428051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78069</xdr:rowOff>
    </xdr:from>
    <xdr:to>
      <xdr:col>25</xdr:col>
      <xdr:colOff>144946</xdr:colOff>
      <xdr:row>4</xdr:row>
      <xdr:rowOff>532302</xdr:rowOff>
    </xdr:to>
    <xdr:sp macro="" textlink="">
      <xdr:nvSpPr>
        <xdr:cNvPr id="6" name="TextBox 5"/>
        <xdr:cNvSpPr txBox="1"/>
      </xdr:nvSpPr>
      <xdr:spPr>
        <a:xfrm>
          <a:off x="1241327" y="1262258"/>
          <a:ext cx="14529768" cy="16384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4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keterlibatan</a:t>
          </a:r>
          <a:r>
            <a:rPr lang="en-US" sz="4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lembaga kemasyarakatan dalam pelaksanaan pembangunan Desa</a:t>
          </a:r>
          <a:endParaRPr lang="en-US" sz="44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4.3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7</xdr:row>
          <xdr:rowOff>152400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8</xdr:row>
          <xdr:rowOff>228600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9525</xdr:rowOff>
        </xdr:from>
        <xdr:to>
          <xdr:col>15</xdr:col>
          <xdr:colOff>457200</xdr:colOff>
          <xdr:row>9</xdr:row>
          <xdr:rowOff>228600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10</xdr:row>
          <xdr:rowOff>2143125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9</xdr:row>
          <xdr:rowOff>0</xdr:rowOff>
        </xdr:from>
        <xdr:to>
          <xdr:col>15</xdr:col>
          <xdr:colOff>438150</xdr:colOff>
          <xdr:row>10</xdr:row>
          <xdr:rowOff>57150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11</xdr:row>
          <xdr:rowOff>1162050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1304925</xdr:rowOff>
        </xdr:from>
        <xdr:to>
          <xdr:col>15</xdr:col>
          <xdr:colOff>447675</xdr:colOff>
          <xdr:row>12</xdr:row>
          <xdr:rowOff>1276350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86520</xdr:colOff>
      <xdr:row>10</xdr:row>
      <xdr:rowOff>760527</xdr:rowOff>
    </xdr:from>
    <xdr:ext cx="4258800" cy="1661337"/>
    <xdr:sp macro="" textlink="Backend!$F$143">
      <xdr:nvSpPr>
        <xdr:cNvPr id="16" name="TextBox 15"/>
        <xdr:cNvSpPr txBox="1"/>
      </xdr:nvSpPr>
      <xdr:spPr>
        <a:xfrm>
          <a:off x="11147183" y="7466905"/>
          <a:ext cx="4258800" cy="1661337"/>
        </a:xfrm>
        <a:prstGeom prst="rect">
          <a:avLst/>
        </a:prstGeom>
        <a:solidFill>
          <a:schemeClr val="accent1">
            <a:lumMod val="5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9691FB69-C6D6-45F2-B80A-C0A4879549A9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348442</xdr:colOff>
      <xdr:row>12</xdr:row>
      <xdr:rowOff>471591</xdr:rowOff>
    </xdr:from>
    <xdr:to>
      <xdr:col>24</xdr:col>
      <xdr:colOff>265052</xdr:colOff>
      <xdr:row>12</xdr:row>
      <xdr:rowOff>1330428</xdr:rowOff>
    </xdr:to>
    <xdr:sp macro="" textlink="Backend!H143">
      <xdr:nvSpPr>
        <xdr:cNvPr id="17" name="TextBox 16"/>
        <xdr:cNvSpPr txBox="1"/>
      </xdr:nvSpPr>
      <xdr:spPr>
        <a:xfrm>
          <a:off x="11409105" y="10949091"/>
          <a:ext cx="3532223" cy="858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D8274E-DC52-4AB8-8858-8FC9FCB7A62F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132647</xdr:colOff>
      <xdr:row>5</xdr:row>
      <xdr:rowOff>76722</xdr:rowOff>
    </xdr:from>
    <xdr:to>
      <xdr:col>25</xdr:col>
      <xdr:colOff>93689</xdr:colOff>
      <xdr:row>6</xdr:row>
      <xdr:rowOff>280054</xdr:rowOff>
    </xdr:to>
    <xdr:sp macro="" textlink="">
      <xdr:nvSpPr>
        <xdr:cNvPr id="18" name="TextBox 17"/>
        <xdr:cNvSpPr txBox="1"/>
      </xdr:nvSpPr>
      <xdr:spPr>
        <a:xfrm>
          <a:off x="11352774" y="3063375"/>
          <a:ext cx="4255364" cy="800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69505</xdr:colOff>
      <xdr:row>11</xdr:row>
      <xdr:rowOff>659547</xdr:rowOff>
    </xdr:from>
    <xdr:ext cx="4230872" cy="1177374"/>
    <xdr:sp macro="" textlink="">
      <xdr:nvSpPr>
        <xdr:cNvPr id="19" name="TextBox 18"/>
        <xdr:cNvSpPr txBox="1"/>
      </xdr:nvSpPr>
      <xdr:spPr>
        <a:xfrm>
          <a:off x="11130168" y="9543067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80209</xdr:colOff>
      <xdr:row>6</xdr:row>
      <xdr:rowOff>401989</xdr:rowOff>
    </xdr:from>
    <xdr:to>
      <xdr:col>25</xdr:col>
      <xdr:colOff>64576</xdr:colOff>
      <xdr:row>10</xdr:row>
      <xdr:rowOff>290592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483358</xdr:rowOff>
    </xdr:from>
    <xdr:to>
      <xdr:col>5</xdr:col>
      <xdr:colOff>181034</xdr:colOff>
      <xdr:row>16</xdr:row>
      <xdr:rowOff>583967</xdr:rowOff>
    </xdr:to>
    <xdr:sp macro="" textlink="">
      <xdr:nvSpPr>
        <xdr:cNvPr id="21" name="Left Arrow 20">
          <a:hlinkClick xmlns:r="http://schemas.openxmlformats.org/officeDocument/2006/relationships" r:id="rId2"/>
        </xdr:cNvPr>
        <xdr:cNvSpPr/>
      </xdr:nvSpPr>
      <xdr:spPr>
        <a:xfrm>
          <a:off x="611306" y="12823209"/>
          <a:ext cx="2597825" cy="1465385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7</xdr:col>
      <xdr:colOff>1743</xdr:colOff>
      <xdr:row>14</xdr:row>
      <xdr:rowOff>658912</xdr:rowOff>
    </xdr:from>
    <xdr:to>
      <xdr:col>11</xdr:col>
      <xdr:colOff>299561</xdr:colOff>
      <xdr:row>16</xdr:row>
      <xdr:rowOff>458573</xdr:rowOff>
    </xdr:to>
    <xdr:sp macro="" textlink="">
      <xdr:nvSpPr>
        <xdr:cNvPr id="23" name="Rounded Rectangle 22">
          <a:hlinkClick xmlns:r="http://schemas.openxmlformats.org/officeDocument/2006/relationships" r:id="rId3"/>
        </xdr:cNvPr>
        <xdr:cNvSpPr/>
      </xdr:nvSpPr>
      <xdr:spPr>
        <a:xfrm>
          <a:off x="4465698" y="12998763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  <xdr:twoCellAnchor>
    <xdr:from>
      <xdr:col>20</xdr:col>
      <xdr:colOff>174950</xdr:colOff>
      <xdr:row>7</xdr:row>
      <xdr:rowOff>447092</xdr:rowOff>
    </xdr:from>
    <xdr:to>
      <xdr:col>23</xdr:col>
      <xdr:colOff>75596</xdr:colOff>
      <xdr:row>8</xdr:row>
      <xdr:rowOff>794380</xdr:rowOff>
    </xdr:to>
    <xdr:sp macro="" textlink="Backend!D143">
      <xdr:nvSpPr>
        <xdr:cNvPr id="24" name="TextBox 1"/>
        <xdr:cNvSpPr txBox="1"/>
      </xdr:nvSpPr>
      <xdr:spPr>
        <a:xfrm>
          <a:off x="12440817" y="4801378"/>
          <a:ext cx="1708452" cy="118315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415F0122-51F3-4362-8537-9450000068AA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>
            <a:latin typeface="Arial Black" panose="020B0A04020102020204" pitchFamily="34" charset="0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57728</xdr:rowOff>
    </xdr:from>
    <xdr:to>
      <xdr:col>26</xdr:col>
      <xdr:colOff>202046</xdr:colOff>
      <xdr:row>14</xdr:row>
      <xdr:rowOff>144319</xdr:rowOff>
    </xdr:to>
    <xdr:sp macro="" textlink="">
      <xdr:nvSpPr>
        <xdr:cNvPr id="2" name="Rectangle 1"/>
        <xdr:cNvSpPr/>
      </xdr:nvSpPr>
      <xdr:spPr>
        <a:xfrm>
          <a:off x="3048000" y="629228"/>
          <a:ext cx="13003646" cy="2182091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180169</xdr:colOff>
      <xdr:row>3</xdr:row>
      <xdr:rowOff>67637</xdr:rowOff>
    </xdr:from>
    <xdr:to>
      <xdr:col>25</xdr:col>
      <xdr:colOff>411891</xdr:colOff>
      <xdr:row>14</xdr:row>
      <xdr:rowOff>151438</xdr:rowOff>
    </xdr:to>
    <xdr:sp macro="" textlink="">
      <xdr:nvSpPr>
        <xdr:cNvPr id="3" name="TextBox 2"/>
        <xdr:cNvSpPr txBox="1"/>
      </xdr:nvSpPr>
      <xdr:spPr>
        <a:xfrm>
          <a:off x="3269358" y="608245"/>
          <a:ext cx="12588479" cy="206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3600">
              <a:solidFill>
                <a:schemeClr val="bg1"/>
              </a:solidFill>
              <a:latin typeface="Arial Black" panose="020B0A04020102020204" pitchFamily="34" charset="0"/>
            </a:rPr>
            <a:t>Komponen</a:t>
          </a:r>
          <a:r>
            <a:rPr lang="en-US" sz="3600" baseline="0">
              <a:solidFill>
                <a:schemeClr val="bg1"/>
              </a:solidFill>
              <a:latin typeface="Arial Black" panose="020B0A04020102020204" pitchFamily="34" charset="0"/>
            </a:rPr>
            <a:t> 5</a:t>
          </a:r>
        </a:p>
        <a:p>
          <a:r>
            <a:rPr lang="en-US" sz="6600" baseline="0">
              <a:solidFill>
                <a:sysClr val="windowText" lastClr="000000"/>
              </a:solidFill>
              <a:latin typeface="Arial Black" panose="020B0A04020102020204" pitchFamily="34" charset="0"/>
            </a:rPr>
            <a:t>Penguatan Kearifan Lokal</a:t>
          </a:r>
          <a:endParaRPr lang="en-US" sz="6600">
            <a:solidFill>
              <a:sysClr val="windowText" lastClr="00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1026</xdr:colOff>
      <xdr:row>17</xdr:row>
      <xdr:rowOff>9244</xdr:rowOff>
    </xdr:from>
    <xdr:to>
      <xdr:col>7</xdr:col>
      <xdr:colOff>82669</xdr:colOff>
      <xdr:row>21</xdr:row>
      <xdr:rowOff>179717</xdr:rowOff>
    </xdr:to>
    <xdr:sp macro="" textlink="">
      <xdr:nvSpPr>
        <xdr:cNvPr id="4" name="Rectangle 3"/>
        <xdr:cNvSpPr/>
      </xdr:nvSpPr>
      <xdr:spPr>
        <a:xfrm>
          <a:off x="610626" y="3247744"/>
          <a:ext cx="3739243" cy="932473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238125</xdr:colOff>
      <xdr:row>17</xdr:row>
      <xdr:rowOff>175461</xdr:rowOff>
    </xdr:from>
    <xdr:to>
      <xdr:col>6</xdr:col>
      <xdr:colOff>513849</xdr:colOff>
      <xdr:row>21</xdr:row>
      <xdr:rowOff>37599</xdr:rowOff>
    </xdr:to>
    <xdr:sp macro="" textlink="">
      <xdr:nvSpPr>
        <xdr:cNvPr id="5" name="TextBox 4"/>
        <xdr:cNvSpPr txBox="1"/>
      </xdr:nvSpPr>
      <xdr:spPr>
        <a:xfrm>
          <a:off x="847725" y="3413961"/>
          <a:ext cx="3323724" cy="624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</a:t>
          </a:r>
        </a:p>
      </xdr:txBody>
    </xdr:sp>
    <xdr:clientData/>
  </xdr:twoCellAnchor>
  <xdr:twoCellAnchor>
    <xdr:from>
      <xdr:col>1</xdr:col>
      <xdr:colOff>77407</xdr:colOff>
      <xdr:row>27</xdr:row>
      <xdr:rowOff>2603</xdr:rowOff>
    </xdr:from>
    <xdr:to>
      <xdr:col>14</xdr:col>
      <xdr:colOff>175914</xdr:colOff>
      <xdr:row>36</xdr:row>
      <xdr:rowOff>196519</xdr:rowOff>
    </xdr:to>
    <xdr:sp macro="" textlink="">
      <xdr:nvSpPr>
        <xdr:cNvPr id="6" name="Rounded Rectangle 5">
          <a:hlinkClick xmlns:r="http://schemas.openxmlformats.org/officeDocument/2006/relationships" r:id="rId1"/>
        </xdr:cNvPr>
        <xdr:cNvSpPr/>
      </xdr:nvSpPr>
      <xdr:spPr>
        <a:xfrm>
          <a:off x="683543" y="5457830"/>
          <a:ext cx="7978280" cy="2012325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 b="1"/>
            <a:t>Adanya Budaya Lokal/Hukum Adat yang Mendorong Upaya Pencegahan Tindak Pidana Korupsi</a:t>
          </a:r>
          <a:endParaRPr 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59531</xdr:colOff>
      <xdr:row>43</xdr:row>
      <xdr:rowOff>40531</xdr:rowOff>
    </xdr:from>
    <xdr:to>
      <xdr:col>14</xdr:col>
      <xdr:colOff>159925</xdr:colOff>
      <xdr:row>52</xdr:row>
      <xdr:rowOff>153540</xdr:rowOff>
    </xdr:to>
    <xdr:sp macro="" textlink="">
      <xdr:nvSpPr>
        <xdr:cNvPr id="7" name="Rounded Rectangle 6">
          <a:hlinkClick xmlns:r="http://schemas.openxmlformats.org/officeDocument/2006/relationships" r:id="rId2"/>
        </xdr:cNvPr>
        <xdr:cNvSpPr/>
      </xdr:nvSpPr>
      <xdr:spPr>
        <a:xfrm>
          <a:off x="667510" y="7883457"/>
          <a:ext cx="8004117" cy="1754551"/>
        </a:xfrm>
        <a:prstGeom prst="roundRect">
          <a:avLst/>
        </a:prstGeom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400" b="1"/>
            <a:t>Adanya Tokoh Masyarakat, Tokoh Agama, Tokoh Adat, Tokoh Pemuda, dan Kaum Perempuan yang Mendorong Upaya Pencegahan Tindak Pidana Korupsi</a:t>
          </a:r>
        </a:p>
      </xdr:txBody>
    </xdr:sp>
    <xdr:clientData/>
  </xdr:twoCellAnchor>
  <xdr:twoCellAnchor>
    <xdr:from>
      <xdr:col>14</xdr:col>
      <xdr:colOff>565453</xdr:colOff>
      <xdr:row>29</xdr:row>
      <xdr:rowOff>59909</xdr:rowOff>
    </xdr:from>
    <xdr:to>
      <xdr:col>16</xdr:col>
      <xdr:colOff>429381</xdr:colOff>
      <xdr:row>35</xdr:row>
      <xdr:rowOff>14551</xdr:rowOff>
    </xdr:to>
    <xdr:sp macro="" textlink="Backend!H150">
      <xdr:nvSpPr>
        <xdr:cNvPr id="9" name="TextBox 8"/>
        <xdr:cNvSpPr txBox="1"/>
      </xdr:nvSpPr>
      <xdr:spPr>
        <a:xfrm>
          <a:off x="9159120" y="5584409"/>
          <a:ext cx="1091594" cy="1097642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9CFB464-8820-44C0-AC78-DEC68FE93CC5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20</xdr:col>
      <xdr:colOff>156639</xdr:colOff>
      <xdr:row>38</xdr:row>
      <xdr:rowOff>54998</xdr:rowOff>
    </xdr:from>
    <xdr:to>
      <xdr:col>25</xdr:col>
      <xdr:colOff>110755</xdr:colOff>
      <xdr:row>54</xdr:row>
      <xdr:rowOff>19314</xdr:rowOff>
    </xdr:to>
    <xdr:sp macro="" textlink="">
      <xdr:nvSpPr>
        <xdr:cNvPr id="10" name="Oval 9"/>
        <xdr:cNvSpPr/>
      </xdr:nvSpPr>
      <xdr:spPr>
        <a:xfrm>
          <a:off x="12348639" y="7293998"/>
          <a:ext cx="3002116" cy="3012316"/>
        </a:xfrm>
        <a:prstGeom prst="ellipse">
          <a:avLst/>
        </a:prstGeom>
        <a:gradFill flip="none" rotWithShape="1">
          <a:gsLst>
            <a:gs pos="30000">
              <a:schemeClr val="accent4">
                <a:lumMod val="40000"/>
                <a:lumOff val="60000"/>
              </a:schemeClr>
            </a:gs>
            <a:gs pos="0">
              <a:schemeClr val="accent4">
                <a:lumMod val="20000"/>
                <a:lumOff val="80000"/>
              </a:schemeClr>
            </a:gs>
            <a:gs pos="55000">
              <a:schemeClr val="accent4">
                <a:lumMod val="60000"/>
                <a:lumOff val="40000"/>
              </a:schemeClr>
            </a:gs>
            <a:gs pos="82000">
              <a:srgbClr val="FFC000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430364</xdr:colOff>
      <xdr:row>40</xdr:row>
      <xdr:rowOff>145710</xdr:rowOff>
    </xdr:from>
    <xdr:to>
      <xdr:col>24</xdr:col>
      <xdr:colOff>362329</xdr:colOff>
      <xdr:row>50</xdr:row>
      <xdr:rowOff>123032</xdr:rowOff>
    </xdr:to>
    <xdr:sp macro="" textlink="Backend!L150">
      <xdr:nvSpPr>
        <xdr:cNvPr id="11" name="TextBox 10"/>
        <xdr:cNvSpPr txBox="1"/>
      </xdr:nvSpPr>
      <xdr:spPr>
        <a:xfrm>
          <a:off x="12622364" y="7765710"/>
          <a:ext cx="2370365" cy="1882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56353BF-505F-407B-9BC8-BEE9094D2EAD}" type="TxLink">
            <a:rPr lang="en-US" sz="60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6000"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560614</xdr:colOff>
      <xdr:row>45</xdr:row>
      <xdr:rowOff>6558</xdr:rowOff>
    </xdr:from>
    <xdr:to>
      <xdr:col>16</xdr:col>
      <xdr:colOff>424542</xdr:colOff>
      <xdr:row>50</xdr:row>
      <xdr:rowOff>146996</xdr:rowOff>
    </xdr:to>
    <xdr:sp macro="" textlink="Backend!H159">
      <xdr:nvSpPr>
        <xdr:cNvPr id="12" name="TextBox 11"/>
        <xdr:cNvSpPr txBox="1"/>
      </xdr:nvSpPr>
      <xdr:spPr>
        <a:xfrm>
          <a:off x="9072316" y="8214271"/>
          <a:ext cx="1079886" cy="1052406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5E8802B-03C2-4415-B20E-E37F244E676F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441158</xdr:colOff>
      <xdr:row>29</xdr:row>
      <xdr:rowOff>91805</xdr:rowOff>
    </xdr:from>
    <xdr:to>
      <xdr:col>26</xdr:col>
      <xdr:colOff>518026</xdr:colOff>
      <xdr:row>39</xdr:row>
      <xdr:rowOff>131379</xdr:rowOff>
    </xdr:to>
    <xdr:sp macro="" textlink="">
      <xdr:nvSpPr>
        <xdr:cNvPr id="14" name="TextBox 13"/>
        <xdr:cNvSpPr txBox="1"/>
      </xdr:nvSpPr>
      <xdr:spPr>
        <a:xfrm>
          <a:off x="11413958" y="5616305"/>
          <a:ext cx="4953668" cy="1944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  <a:cs typeface="Arial" panose="020B0604020202020204" pitchFamily="34" charset="0"/>
            </a:rPr>
            <a:t>Total Skor </a:t>
          </a:r>
        </a:p>
        <a:p>
          <a:pPr algn="ctr"/>
          <a:r>
            <a:rPr lang="en-US" sz="4000" b="1">
              <a:latin typeface="Arial Black" panose="020B0A04020102020204" pitchFamily="34" charset="0"/>
              <a:cs typeface="Arial" panose="020B0604020202020204" pitchFamily="34" charset="0"/>
            </a:rPr>
            <a:t>Komponen 5</a:t>
          </a:r>
        </a:p>
      </xdr:txBody>
    </xdr:sp>
    <xdr:clientData/>
  </xdr:twoCellAnchor>
  <xdr:twoCellAnchor editAs="oneCell">
    <xdr:from>
      <xdr:col>1</xdr:col>
      <xdr:colOff>102973</xdr:colOff>
      <xdr:row>3</xdr:row>
      <xdr:rowOff>0</xdr:rowOff>
    </xdr:from>
    <xdr:to>
      <xdr:col>4</xdr:col>
      <xdr:colOff>334663</xdr:colOff>
      <xdr:row>14</xdr:row>
      <xdr:rowOff>128422</xdr:rowOff>
    </xdr:to>
    <xdr:pic>
      <xdr:nvPicPr>
        <xdr:cNvPr id="16" name="Picture 1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100000" l="0" r="100000">
                      <a14:foregroundMark x1="12391" y1="31288" x2="12391" y2="31288"/>
                      <a14:foregroundMark x1="34457" y1="78834" x2="34457" y2="78834"/>
                      <a14:foregroundMark x1="54565" y1="46012" x2="54565" y2="46012"/>
                      <a14:foregroundMark x1="91522" y1="53988" x2="91522" y2="53988"/>
                      <a14:foregroundMark x1="70652" y1="30368" x2="70652" y2="30368"/>
                      <a14:foregroundMark x1="76413" y1="54294" x2="76413" y2="54294"/>
                      <a14:foregroundMark x1="68261" y1="54908" x2="68261" y2="54908"/>
                      <a14:foregroundMark x1="46087" y1="87117" x2="46087" y2="87117"/>
                      <a14:foregroundMark x1="50761" y1="86196" x2="50761" y2="86196"/>
                      <a14:foregroundMark x1="54130" y1="92331" x2="54130" y2="92331"/>
                      <a14:foregroundMark x1="63478" y1="92331" x2="63478" y2="92331"/>
                      <a14:foregroundMark x1="54674" y1="85890" x2="54674" y2="85890"/>
                      <a14:foregroundMark x1="28261" y1="51840" x2="28261" y2="51840"/>
                      <a14:foregroundMark x1="6196" y1="26687" x2="6196" y2="26687"/>
                      <a14:foregroundMark x1="9130" y1="43252" x2="9130" y2="43252"/>
                      <a14:foregroundMark x1="2935" y1="17791" x2="2935" y2="17791"/>
                      <a14:foregroundMark x1="12065" y1="51534" x2="12065" y2="51534"/>
                      <a14:foregroundMark x1="63913" y1="45706" x2="63913" y2="45706"/>
                      <a14:foregroundMark x1="61087" y1="42638" x2="61087" y2="42638"/>
                      <a14:foregroundMark x1="78261" y1="79448" x2="78261" y2="79448"/>
                      <a14:foregroundMark x1="84891" y1="71472" x2="84891" y2="71472"/>
                      <a14:foregroundMark x1="88043" y1="39264" x2="88043" y2="39264"/>
                      <a14:foregroundMark x1="76848" y1="35583" x2="76848" y2="35583"/>
                      <a14:foregroundMark x1="67391" y1="81595" x2="67391" y2="81595"/>
                      <a14:foregroundMark x1="74674" y1="81595" x2="74674" y2="8159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811" y="540608"/>
          <a:ext cx="2085203" cy="2110652"/>
        </a:xfrm>
        <a:prstGeom prst="rect">
          <a:avLst/>
        </a:prstGeom>
      </xdr:spPr>
    </xdr:pic>
    <xdr:clientData/>
  </xdr:twoCellAnchor>
  <xdr:twoCellAnchor>
    <xdr:from>
      <xdr:col>1</xdr:col>
      <xdr:colOff>158750</xdr:colOff>
      <xdr:row>56</xdr:row>
      <xdr:rowOff>178594</xdr:rowOff>
    </xdr:from>
    <xdr:to>
      <xdr:col>5</xdr:col>
      <xdr:colOff>441167</xdr:colOff>
      <xdr:row>62</xdr:row>
      <xdr:rowOff>152406</xdr:rowOff>
    </xdr:to>
    <xdr:sp macro="" textlink="">
      <xdr:nvSpPr>
        <xdr:cNvPr id="15" name="Rounded Rectangle 14">
          <a:hlinkClick xmlns:r="http://schemas.openxmlformats.org/officeDocument/2006/relationships" r:id="rId6"/>
        </xdr:cNvPr>
        <xdr:cNvSpPr/>
      </xdr:nvSpPr>
      <xdr:spPr>
        <a:xfrm>
          <a:off x="773906" y="11291094"/>
          <a:ext cx="2743042" cy="1164437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125904</xdr:colOff>
      <xdr:row>12</xdr:row>
      <xdr:rowOff>589643</xdr:rowOff>
    </xdr:from>
    <xdr:to>
      <xdr:col>25</xdr:col>
      <xdr:colOff>123251</xdr:colOff>
      <xdr:row>17</xdr:row>
      <xdr:rowOff>29389</xdr:rowOff>
    </xdr:to>
    <xdr:sp macro="" textlink="">
      <xdr:nvSpPr>
        <xdr:cNvPr id="2" name="Rectangle 1"/>
        <xdr:cNvSpPr/>
      </xdr:nvSpPr>
      <xdr:spPr>
        <a:xfrm>
          <a:off x="11351797" y="12495893"/>
          <a:ext cx="4283597" cy="3249746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132906</xdr:colOff>
      <xdr:row>6</xdr:row>
      <xdr:rowOff>45357</xdr:rowOff>
    </xdr:from>
    <xdr:to>
      <xdr:col>25</xdr:col>
      <xdr:colOff>130253</xdr:colOff>
      <xdr:row>9</xdr:row>
      <xdr:rowOff>544286</xdr:rowOff>
    </xdr:to>
    <xdr:sp macro="" textlink="">
      <xdr:nvSpPr>
        <xdr:cNvPr id="3" name="Rectangle 2"/>
        <xdr:cNvSpPr/>
      </xdr:nvSpPr>
      <xdr:spPr>
        <a:xfrm>
          <a:off x="11358799" y="3583214"/>
          <a:ext cx="4283597" cy="573767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3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Budaya Lokal/Hukum Adat yang Mendorong Upaya Pencegahan Tindak Pidana Korupsi</a:t>
          </a:r>
          <a:endParaRPr lang="en-US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5.1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7</xdr:row>
          <xdr:rowOff>19050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8</xdr:row>
          <xdr:rowOff>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952500</xdr:rowOff>
        </xdr:from>
        <xdr:to>
          <xdr:col>15</xdr:col>
          <xdr:colOff>457200</xdr:colOff>
          <xdr:row>8</xdr:row>
          <xdr:rowOff>942975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19050</xdr:rowOff>
        </xdr:from>
        <xdr:to>
          <xdr:col>15</xdr:col>
          <xdr:colOff>447675</xdr:colOff>
          <xdr:row>10</xdr:row>
          <xdr:rowOff>1066800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9</xdr:row>
          <xdr:rowOff>0</xdr:rowOff>
        </xdr:from>
        <xdr:to>
          <xdr:col>15</xdr:col>
          <xdr:colOff>438150</xdr:colOff>
          <xdr:row>9</xdr:row>
          <xdr:rowOff>1457325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12</xdr:row>
          <xdr:rowOff>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0</xdr:rowOff>
        </xdr:from>
        <xdr:to>
          <xdr:col>15</xdr:col>
          <xdr:colOff>447675</xdr:colOff>
          <xdr:row>12</xdr:row>
          <xdr:rowOff>1866900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0</xdr:rowOff>
        </xdr:from>
        <xdr:to>
          <xdr:col>15</xdr:col>
          <xdr:colOff>447675</xdr:colOff>
          <xdr:row>14</xdr:row>
          <xdr:rowOff>9525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115979</xdr:colOff>
      <xdr:row>9</xdr:row>
      <xdr:rowOff>1303106</xdr:rowOff>
    </xdr:from>
    <xdr:ext cx="4266000" cy="1661337"/>
    <xdr:sp macro="" textlink="Backend!F150">
      <xdr:nvSpPr>
        <xdr:cNvPr id="18" name="TextBox 17"/>
        <xdr:cNvSpPr txBox="1"/>
      </xdr:nvSpPr>
      <xdr:spPr>
        <a:xfrm>
          <a:off x="11341872" y="10079713"/>
          <a:ext cx="4266000" cy="1661337"/>
        </a:xfrm>
        <a:prstGeom prst="rect">
          <a:avLst/>
        </a:prstGeom>
        <a:solidFill>
          <a:schemeClr val="accent1">
            <a:lumMod val="5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6609AA42-269B-497D-8431-2D97AFD2FD6C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437739</xdr:colOff>
      <xdr:row>13</xdr:row>
      <xdr:rowOff>513437</xdr:rowOff>
    </xdr:from>
    <xdr:to>
      <xdr:col>24</xdr:col>
      <xdr:colOff>354349</xdr:colOff>
      <xdr:row>13</xdr:row>
      <xdr:rowOff>1326369</xdr:rowOff>
    </xdr:to>
    <xdr:sp macro="" textlink="Backend!H150">
      <xdr:nvSpPr>
        <xdr:cNvPr id="19" name="TextBox 18"/>
        <xdr:cNvSpPr txBox="1"/>
      </xdr:nvSpPr>
      <xdr:spPr>
        <a:xfrm>
          <a:off x="11663632" y="14302008"/>
          <a:ext cx="3590538" cy="812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9997CD6-33AF-46EE-B8A3-79B3C30FDB22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132647</xdr:colOff>
      <xdr:row>6</xdr:row>
      <xdr:rowOff>324908</xdr:rowOff>
    </xdr:from>
    <xdr:to>
      <xdr:col>25</xdr:col>
      <xdr:colOff>176949</xdr:colOff>
      <xdr:row>6</xdr:row>
      <xdr:rowOff>1113912</xdr:rowOff>
    </xdr:to>
    <xdr:sp macro="" textlink="">
      <xdr:nvSpPr>
        <xdr:cNvPr id="20" name="TextBox 19"/>
        <xdr:cNvSpPr txBox="1"/>
      </xdr:nvSpPr>
      <xdr:spPr>
        <a:xfrm>
          <a:off x="11358540" y="3862765"/>
          <a:ext cx="4330552" cy="789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73204</xdr:colOff>
      <xdr:row>12</xdr:row>
      <xdr:rowOff>809722</xdr:rowOff>
    </xdr:from>
    <xdr:ext cx="4230872" cy="1177374"/>
    <xdr:sp macro="" textlink="">
      <xdr:nvSpPr>
        <xdr:cNvPr id="21" name="TextBox 20"/>
        <xdr:cNvSpPr txBox="1"/>
      </xdr:nvSpPr>
      <xdr:spPr>
        <a:xfrm>
          <a:off x="11299097" y="12715972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116864</xdr:colOff>
      <xdr:row>6</xdr:row>
      <xdr:rowOff>1111249</xdr:rowOff>
    </xdr:from>
    <xdr:to>
      <xdr:col>25</xdr:col>
      <xdr:colOff>75197</xdr:colOff>
      <xdr:row>9</xdr:row>
      <xdr:rowOff>342564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198140</xdr:colOff>
      <xdr:row>6</xdr:row>
      <xdr:rowOff>2714268</xdr:rowOff>
    </xdr:from>
    <xdr:to>
      <xdr:col>23</xdr:col>
      <xdr:colOff>96842</xdr:colOff>
      <xdr:row>7</xdr:row>
      <xdr:rowOff>849423</xdr:rowOff>
    </xdr:to>
    <xdr:sp macro="" textlink="Backend!D150">
      <xdr:nvSpPr>
        <xdr:cNvPr id="26" name="TextBox 1"/>
        <xdr:cNvSpPr txBox="1"/>
      </xdr:nvSpPr>
      <xdr:spPr>
        <a:xfrm>
          <a:off x="12648676" y="6252125"/>
          <a:ext cx="1735666" cy="1174084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5A88AF54-07FD-4B9E-9C66-845249AA0EBF}" type="TxLink">
            <a:rPr lang="en-US" sz="32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2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17</xdr:row>
      <xdr:rowOff>181428</xdr:rowOff>
    </xdr:from>
    <xdr:to>
      <xdr:col>6</xdr:col>
      <xdr:colOff>163658</xdr:colOff>
      <xdr:row>19</xdr:row>
      <xdr:rowOff>55534</xdr:rowOff>
    </xdr:to>
    <xdr:sp macro="" textlink="">
      <xdr:nvSpPr>
        <xdr:cNvPr id="23" name="Left Arrow 22">
          <a:hlinkClick xmlns:r="http://schemas.openxmlformats.org/officeDocument/2006/relationships" r:id="rId2"/>
        </xdr:cNvPr>
        <xdr:cNvSpPr/>
      </xdr:nvSpPr>
      <xdr:spPr>
        <a:xfrm>
          <a:off x="1201964" y="15897678"/>
          <a:ext cx="2612944" cy="1461606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7</xdr:col>
      <xdr:colOff>600017</xdr:colOff>
      <xdr:row>17</xdr:row>
      <xdr:rowOff>356982</xdr:rowOff>
    </xdr:from>
    <xdr:to>
      <xdr:col>12</xdr:col>
      <xdr:colOff>300351</xdr:colOff>
      <xdr:row>18</xdr:row>
      <xdr:rowOff>701211</xdr:rowOff>
    </xdr:to>
    <xdr:sp macro="" textlink="">
      <xdr:nvSpPr>
        <xdr:cNvPr id="24" name="Rounded Rectangle 23">
          <a:hlinkClick xmlns:r="http://schemas.openxmlformats.org/officeDocument/2006/relationships" r:id="rId3"/>
        </xdr:cNvPr>
        <xdr:cNvSpPr/>
      </xdr:nvSpPr>
      <xdr:spPr>
        <a:xfrm>
          <a:off x="5090374" y="16073232"/>
          <a:ext cx="2761941" cy="1160658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51490</xdr:colOff>
      <xdr:row>12</xdr:row>
      <xdr:rowOff>0</xdr:rowOff>
    </xdr:from>
    <xdr:to>
      <xdr:col>25</xdr:col>
      <xdr:colOff>48837</xdr:colOff>
      <xdr:row>18</xdr:row>
      <xdr:rowOff>6541</xdr:rowOff>
    </xdr:to>
    <xdr:sp macro="" textlink="">
      <xdr:nvSpPr>
        <xdr:cNvPr id="2" name="Rectangle 1"/>
        <xdr:cNvSpPr/>
      </xdr:nvSpPr>
      <xdr:spPr>
        <a:xfrm>
          <a:off x="11352774" y="13360743"/>
          <a:ext cx="4322212" cy="4073974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28726</xdr:colOff>
      <xdr:row>6</xdr:row>
      <xdr:rowOff>25743</xdr:rowOff>
    </xdr:from>
    <xdr:to>
      <xdr:col>25</xdr:col>
      <xdr:colOff>26073</xdr:colOff>
      <xdr:row>10</xdr:row>
      <xdr:rowOff>718102</xdr:rowOff>
    </xdr:to>
    <xdr:sp macro="" textlink="">
      <xdr:nvSpPr>
        <xdr:cNvPr id="3" name="Rectangle 2"/>
        <xdr:cNvSpPr/>
      </xdr:nvSpPr>
      <xdr:spPr>
        <a:xfrm>
          <a:off x="11330010" y="3578311"/>
          <a:ext cx="4322212" cy="576377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604689</xdr:colOff>
      <xdr:row>0</xdr:row>
      <xdr:rowOff>347704</xdr:rowOff>
    </xdr:from>
    <xdr:to>
      <xdr:col>7</xdr:col>
      <xdr:colOff>255405</xdr:colOff>
      <xdr:row>2</xdr:row>
      <xdr:rowOff>54273</xdr:rowOff>
    </xdr:to>
    <xdr:sp macro="" textlink="">
      <xdr:nvSpPr>
        <xdr:cNvPr id="4" name="Rectangle 3"/>
        <xdr:cNvSpPr/>
      </xdr:nvSpPr>
      <xdr:spPr>
        <a:xfrm>
          <a:off x="604689" y="347704"/>
          <a:ext cx="4108416" cy="887669"/>
        </a:xfrm>
        <a:prstGeom prst="rect">
          <a:avLst/>
        </a:prstGeom>
        <a:solidFill>
          <a:srgbClr val="FFC000"/>
        </a:solidFill>
        <a:ln>
          <a:noFill/>
        </a:ln>
        <a:effectLst>
          <a:outerShdw blurRad="50800" dist="38100" dir="2700000" sx="102000" sy="102000" algn="tl" rotWithShape="0">
            <a:prstClr val="black">
              <a:alpha val="34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452438</xdr:colOff>
      <xdr:row>1</xdr:row>
      <xdr:rowOff>248478</xdr:rowOff>
    </xdr:from>
    <xdr:to>
      <xdr:col>25</xdr:col>
      <xdr:colOff>41414</xdr:colOff>
      <xdr:row>4</xdr:row>
      <xdr:rowOff>414129</xdr:rowOff>
    </xdr:to>
    <xdr:sp macro="" textlink="">
      <xdr:nvSpPr>
        <xdr:cNvPr id="5" name="Rectangle 4"/>
        <xdr:cNvSpPr/>
      </xdr:nvSpPr>
      <xdr:spPr>
        <a:xfrm>
          <a:off x="1062038" y="839028"/>
          <a:ext cx="14409876" cy="193730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50800" dist="38100" dir="2700000" sx="101000" sy="101000" algn="tl" rotWithShape="0">
            <a:prstClr val="black">
              <a:alpha val="25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31395</xdr:colOff>
      <xdr:row>2</xdr:row>
      <xdr:rowOff>155298</xdr:rowOff>
    </xdr:from>
    <xdr:to>
      <xdr:col>25</xdr:col>
      <xdr:colOff>144946</xdr:colOff>
      <xdr:row>5</xdr:row>
      <xdr:rowOff>17436</xdr:rowOff>
    </xdr:to>
    <xdr:sp macro="" textlink="">
      <xdr:nvSpPr>
        <xdr:cNvPr id="6" name="TextBox 5"/>
        <xdr:cNvSpPr txBox="1"/>
      </xdr:nvSpPr>
      <xdr:spPr>
        <a:xfrm>
          <a:off x="1222020" y="1336398"/>
          <a:ext cx="14353426" cy="1633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3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Adanya Tokoh Masyarakat, Tokoh Agama, Tokoh Adat, Tokoh Pemuda, dan Kaum Perempuan yang Mendorong Upaya Pencegahan Tindak Pidana Korupsi</a:t>
          </a:r>
          <a:endParaRPr lang="en-US" sz="3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604470</xdr:colOff>
      <xdr:row>0</xdr:row>
      <xdr:rowOff>354682</xdr:rowOff>
    </xdr:from>
    <xdr:to>
      <xdr:col>7</xdr:col>
      <xdr:colOff>256441</xdr:colOff>
      <xdr:row>2</xdr:row>
      <xdr:rowOff>61251</xdr:rowOff>
    </xdr:to>
    <xdr:sp macro="" textlink="">
      <xdr:nvSpPr>
        <xdr:cNvPr id="7" name="Rectangle 6"/>
        <xdr:cNvSpPr/>
      </xdr:nvSpPr>
      <xdr:spPr>
        <a:xfrm>
          <a:off x="604470" y="354682"/>
          <a:ext cx="4109671" cy="887669"/>
        </a:xfrm>
        <a:prstGeom prst="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en-US" sz="3200" b="1"/>
        </a:p>
      </xdr:txBody>
    </xdr:sp>
    <xdr:clientData/>
  </xdr:twoCellAnchor>
  <xdr:twoCellAnchor>
    <xdr:from>
      <xdr:col>1</xdr:col>
      <xdr:colOff>163830</xdr:colOff>
      <xdr:row>0</xdr:row>
      <xdr:rowOff>502581</xdr:rowOff>
    </xdr:from>
    <xdr:to>
      <xdr:col>7</xdr:col>
      <xdr:colOff>91587</xdr:colOff>
      <xdr:row>1</xdr:row>
      <xdr:rowOff>502394</xdr:rowOff>
    </xdr:to>
    <xdr:sp macro="" textlink="">
      <xdr:nvSpPr>
        <xdr:cNvPr id="8" name="TextBox 7"/>
        <xdr:cNvSpPr txBox="1"/>
      </xdr:nvSpPr>
      <xdr:spPr>
        <a:xfrm>
          <a:off x="773430" y="502581"/>
          <a:ext cx="3775857" cy="59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latin typeface="Arial Black" panose="020B0A04020102020204" pitchFamily="34" charset="0"/>
            </a:rPr>
            <a:t>INDIKATOR 5.2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6</xdr:row>
          <xdr:rowOff>9525</xdr:rowOff>
        </xdr:from>
        <xdr:to>
          <xdr:col>15</xdr:col>
          <xdr:colOff>428625</xdr:colOff>
          <xdr:row>6</xdr:row>
          <xdr:rowOff>1304925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7</xdr:row>
          <xdr:rowOff>9525</xdr:rowOff>
        </xdr:from>
        <xdr:to>
          <xdr:col>15</xdr:col>
          <xdr:colOff>447675</xdr:colOff>
          <xdr:row>7</xdr:row>
          <xdr:rowOff>952500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</xdr:row>
          <xdr:rowOff>19050</xdr:rowOff>
        </xdr:from>
        <xdr:to>
          <xdr:col>15</xdr:col>
          <xdr:colOff>457200</xdr:colOff>
          <xdr:row>8</xdr:row>
          <xdr:rowOff>552450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10</xdr:row>
          <xdr:rowOff>9525</xdr:rowOff>
        </xdr:from>
        <xdr:to>
          <xdr:col>15</xdr:col>
          <xdr:colOff>447675</xdr:colOff>
          <xdr:row>10</xdr:row>
          <xdr:rowOff>1619250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</xdr:row>
          <xdr:rowOff>561975</xdr:rowOff>
        </xdr:from>
        <xdr:to>
          <xdr:col>15</xdr:col>
          <xdr:colOff>438150</xdr:colOff>
          <xdr:row>9</xdr:row>
          <xdr:rowOff>990600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15</xdr:col>
          <xdr:colOff>447675</xdr:colOff>
          <xdr:row>11</xdr:row>
          <xdr:rowOff>1657350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0</xdr:rowOff>
        </xdr:from>
        <xdr:to>
          <xdr:col>15</xdr:col>
          <xdr:colOff>504825</xdr:colOff>
          <xdr:row>13</xdr:row>
          <xdr:rowOff>9525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12</xdr:row>
          <xdr:rowOff>1476375</xdr:rowOff>
        </xdr:from>
        <xdr:to>
          <xdr:col>15</xdr:col>
          <xdr:colOff>447675</xdr:colOff>
          <xdr:row>14</xdr:row>
          <xdr:rowOff>9525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9525</xdr:rowOff>
        </xdr:from>
        <xdr:to>
          <xdr:col>15</xdr:col>
          <xdr:colOff>447675</xdr:colOff>
          <xdr:row>15</xdr:row>
          <xdr:rowOff>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56447</xdr:colOff>
      <xdr:row>10</xdr:row>
      <xdr:rowOff>1919166</xdr:rowOff>
    </xdr:from>
    <xdr:ext cx="4266000" cy="1661337"/>
    <xdr:sp macro="" textlink="Backend!F159">
      <xdr:nvSpPr>
        <xdr:cNvPr id="18" name="TextBox 17"/>
        <xdr:cNvSpPr txBox="1"/>
      </xdr:nvSpPr>
      <xdr:spPr>
        <a:xfrm>
          <a:off x="11357731" y="10543152"/>
          <a:ext cx="4266000" cy="1661337"/>
        </a:xfrm>
        <a:prstGeom prst="rect">
          <a:avLst/>
        </a:prstGeom>
        <a:solidFill>
          <a:schemeClr val="accent1">
            <a:lumMod val="5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4EEEFAD2-5D20-4ECE-A58E-4C93FAFBF523}" type="TxLink">
            <a:rPr lang="en-US" sz="5400" b="0" i="0" u="none" strike="noStrike">
              <a:solidFill>
                <a:schemeClr val="bg1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Level 0</a:t>
          </a:fld>
          <a:endParaRPr lang="en-US" sz="5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257536</xdr:colOff>
      <xdr:row>13</xdr:row>
      <xdr:rowOff>936362</xdr:rowOff>
    </xdr:from>
    <xdr:to>
      <xdr:col>24</xdr:col>
      <xdr:colOff>174146</xdr:colOff>
      <xdr:row>17</xdr:row>
      <xdr:rowOff>106900</xdr:rowOff>
    </xdr:to>
    <xdr:sp macro="" textlink="Backend!H159">
      <xdr:nvSpPr>
        <xdr:cNvPr id="19" name="TextBox 18"/>
        <xdr:cNvSpPr txBox="1"/>
      </xdr:nvSpPr>
      <xdr:spPr>
        <a:xfrm>
          <a:off x="11558820" y="15378321"/>
          <a:ext cx="3623637" cy="169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2267490B-7403-4A74-B3D6-8224F6E775CF}" type="TxLink">
            <a:rPr lang="en-US" sz="8000" b="0" i="0" u="none" strike="noStrike">
              <a:ln>
                <a:noFill/>
              </a:ln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</a:t>
          </a:fld>
          <a:endParaRPr lang="en-US" sz="8000">
            <a:ln>
              <a:noFill/>
            </a:ln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18</xdr:col>
      <xdr:colOff>28467</xdr:colOff>
      <xdr:row>6</xdr:row>
      <xdr:rowOff>259937</xdr:rowOff>
    </xdr:from>
    <xdr:to>
      <xdr:col>25</xdr:col>
      <xdr:colOff>72769</xdr:colOff>
      <xdr:row>6</xdr:row>
      <xdr:rowOff>1051393</xdr:rowOff>
    </xdr:to>
    <xdr:sp macro="" textlink="">
      <xdr:nvSpPr>
        <xdr:cNvPr id="20" name="TextBox 19"/>
        <xdr:cNvSpPr txBox="1"/>
      </xdr:nvSpPr>
      <xdr:spPr>
        <a:xfrm>
          <a:off x="11329751" y="3812505"/>
          <a:ext cx="4369167" cy="791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4000" b="1">
              <a:latin typeface="Arial Black" panose="020B0A04020102020204" pitchFamily="34" charset="0"/>
            </a:rPr>
            <a:t>Evidence</a:t>
          </a:r>
        </a:p>
      </xdr:txBody>
    </xdr:sp>
    <xdr:clientData/>
  </xdr:twoCellAnchor>
  <xdr:oneCellAnchor>
    <xdr:from>
      <xdr:col>18</xdr:col>
      <xdr:colOff>73204</xdr:colOff>
      <xdr:row>12</xdr:row>
      <xdr:rowOff>516385</xdr:rowOff>
    </xdr:from>
    <xdr:ext cx="4230872" cy="1177374"/>
    <xdr:sp macro="" textlink="">
      <xdr:nvSpPr>
        <xdr:cNvPr id="21" name="TextBox 20"/>
        <xdr:cNvSpPr txBox="1"/>
      </xdr:nvSpPr>
      <xdr:spPr>
        <a:xfrm>
          <a:off x="11374488" y="13877128"/>
          <a:ext cx="4230872" cy="1177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6000">
              <a:latin typeface="Arial Black" panose="020B0A04020102020204" pitchFamily="34" charset="0"/>
            </a:rPr>
            <a:t>SKOR</a:t>
          </a:r>
          <a:endParaRPr lang="en-US" sz="5400"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18</xdr:col>
      <xdr:colOff>77230</xdr:colOff>
      <xdr:row>6</xdr:row>
      <xdr:rowOff>1053267</xdr:rowOff>
    </xdr:from>
    <xdr:to>
      <xdr:col>24</xdr:col>
      <xdr:colOff>596729</xdr:colOff>
      <xdr:row>10</xdr:row>
      <xdr:rowOff>695068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102052</xdr:colOff>
      <xdr:row>7</xdr:row>
      <xdr:rowOff>505364</xdr:rowOff>
    </xdr:from>
    <xdr:to>
      <xdr:col>22</xdr:col>
      <xdr:colOff>596268</xdr:colOff>
      <xdr:row>9</xdr:row>
      <xdr:rowOff>301163</xdr:rowOff>
    </xdr:to>
    <xdr:sp macro="" textlink="Backend!$D$159">
      <xdr:nvSpPr>
        <xdr:cNvPr id="25" name="TextBox 1"/>
        <xdr:cNvSpPr txBox="1"/>
      </xdr:nvSpPr>
      <xdr:spPr>
        <a:xfrm>
          <a:off x="12639011" y="5937188"/>
          <a:ext cx="1729892" cy="198397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fld id="{FD51490E-3353-49C1-BF0A-129736740452}" type="TxLink">
            <a:rPr lang="en-US" sz="3600" b="0" i="0" u="none" strike="noStrike">
              <a:solidFill>
                <a:srgbClr val="000000"/>
              </a:solidFill>
              <a:latin typeface="Arial Black" panose="020B0A04020102020204" pitchFamily="34" charset="0"/>
              <a:ea typeface="Calibri"/>
              <a:cs typeface="Calibri"/>
            </a:rPr>
            <a:pPr algn="ctr"/>
            <a:t>0%</a:t>
          </a:fld>
          <a:endParaRPr lang="en-US" sz="36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18</xdr:row>
      <xdr:rowOff>360175</xdr:rowOff>
    </xdr:from>
    <xdr:to>
      <xdr:col>6</xdr:col>
      <xdr:colOff>163658</xdr:colOff>
      <xdr:row>20</xdr:row>
      <xdr:rowOff>442045</xdr:rowOff>
    </xdr:to>
    <xdr:sp macro="" textlink="">
      <xdr:nvSpPr>
        <xdr:cNvPr id="26" name="Left Arrow 25">
          <a:hlinkClick xmlns:r="http://schemas.openxmlformats.org/officeDocument/2006/relationships" r:id="rId2"/>
        </xdr:cNvPr>
        <xdr:cNvSpPr/>
      </xdr:nvSpPr>
      <xdr:spPr>
        <a:xfrm>
          <a:off x="1198306" y="17658804"/>
          <a:ext cx="2621723" cy="1449168"/>
        </a:xfrm>
        <a:prstGeom prst="leftArrow">
          <a:avLst/>
        </a:prstGeom>
        <a:solidFill>
          <a:srgbClr val="FFC00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Arial Black" panose="020B0A04020102020204" pitchFamily="34" charset="0"/>
            </a:rPr>
            <a:t>Kembali</a:t>
          </a:r>
        </a:p>
      </xdr:txBody>
    </xdr:sp>
    <xdr:clientData/>
  </xdr:twoCellAnchor>
  <xdr:twoCellAnchor>
    <xdr:from>
      <xdr:col>7</xdr:col>
      <xdr:colOff>600017</xdr:colOff>
      <xdr:row>18</xdr:row>
      <xdr:rowOff>535729</xdr:rowOff>
    </xdr:from>
    <xdr:to>
      <xdr:col>12</xdr:col>
      <xdr:colOff>300351</xdr:colOff>
      <xdr:row>20</xdr:row>
      <xdr:rowOff>316651</xdr:rowOff>
    </xdr:to>
    <xdr:sp macro="" textlink="">
      <xdr:nvSpPr>
        <xdr:cNvPr id="27" name="Rounded Rectangle 26">
          <a:hlinkClick xmlns:r="http://schemas.openxmlformats.org/officeDocument/2006/relationships" r:id="rId3"/>
        </xdr:cNvPr>
        <xdr:cNvSpPr/>
      </xdr:nvSpPr>
      <xdr:spPr>
        <a:xfrm>
          <a:off x="5085985" y="17834358"/>
          <a:ext cx="2772914" cy="1148220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Arial Black" panose="020B0A04020102020204" pitchFamily="34" charset="0"/>
            </a:rPr>
            <a:t>Menu Utama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</xdr:colOff>
      <xdr:row>1</xdr:row>
      <xdr:rowOff>0</xdr:rowOff>
    </xdr:from>
    <xdr:to>
      <xdr:col>9</xdr:col>
      <xdr:colOff>581025</xdr:colOff>
      <xdr:row>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15</xdr:row>
      <xdr:rowOff>165100</xdr:rowOff>
    </xdr:from>
    <xdr:to>
      <xdr:col>10</xdr:col>
      <xdr:colOff>50800</xdr:colOff>
      <xdr:row>23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25</xdr:row>
      <xdr:rowOff>165100</xdr:rowOff>
    </xdr:from>
    <xdr:to>
      <xdr:col>10</xdr:col>
      <xdr:colOff>50800</xdr:colOff>
      <xdr:row>33</xdr:row>
      <xdr:rowOff>22151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39872</xdr:colOff>
      <xdr:row>34</xdr:row>
      <xdr:rowOff>23924</xdr:rowOff>
    </xdr:from>
    <xdr:to>
      <xdr:col>10</xdr:col>
      <xdr:colOff>55378</xdr:colOff>
      <xdr:row>41</xdr:row>
      <xdr:rowOff>11076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316762</xdr:colOff>
      <xdr:row>47</xdr:row>
      <xdr:rowOff>1772</xdr:rowOff>
    </xdr:from>
    <xdr:to>
      <xdr:col>10</xdr:col>
      <xdr:colOff>77529</xdr:colOff>
      <xdr:row>53</xdr:row>
      <xdr:rowOff>11075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6645</xdr:colOff>
      <xdr:row>70</xdr:row>
      <xdr:rowOff>1771</xdr:rowOff>
    </xdr:from>
    <xdr:to>
      <xdr:col>10</xdr:col>
      <xdr:colOff>11076</xdr:colOff>
      <xdr:row>74</xdr:row>
      <xdr:rowOff>121831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316762</xdr:colOff>
      <xdr:row>75</xdr:row>
      <xdr:rowOff>46075</xdr:rowOff>
    </xdr:from>
    <xdr:to>
      <xdr:col>10</xdr:col>
      <xdr:colOff>22151</xdr:colOff>
      <xdr:row>79</xdr:row>
      <xdr:rowOff>77529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1106</xdr:colOff>
      <xdr:row>81</xdr:row>
      <xdr:rowOff>178980</xdr:rowOff>
    </xdr:from>
    <xdr:to>
      <xdr:col>10</xdr:col>
      <xdr:colOff>22151</xdr:colOff>
      <xdr:row>88</xdr:row>
      <xdr:rowOff>44301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12183</xdr:colOff>
      <xdr:row>89</xdr:row>
      <xdr:rowOff>178982</xdr:rowOff>
    </xdr:from>
    <xdr:to>
      <xdr:col>10</xdr:col>
      <xdr:colOff>22151</xdr:colOff>
      <xdr:row>96</xdr:row>
      <xdr:rowOff>77529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23258</xdr:colOff>
      <xdr:row>97</xdr:row>
      <xdr:rowOff>178980</xdr:rowOff>
    </xdr:from>
    <xdr:to>
      <xdr:col>9</xdr:col>
      <xdr:colOff>598081</xdr:colOff>
      <xdr:row>104</xdr:row>
      <xdr:rowOff>143981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311223</xdr:colOff>
      <xdr:row>106</xdr:row>
      <xdr:rowOff>12848</xdr:rowOff>
    </xdr:from>
    <xdr:to>
      <xdr:col>10</xdr:col>
      <xdr:colOff>99680</xdr:colOff>
      <xdr:row>112</xdr:row>
      <xdr:rowOff>166134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100284</xdr:colOff>
      <xdr:row>149</xdr:row>
      <xdr:rowOff>41242</xdr:rowOff>
    </xdr:from>
    <xdr:to>
      <xdr:col>10</xdr:col>
      <xdr:colOff>602310</xdr:colOff>
      <xdr:row>156</xdr:row>
      <xdr:rowOff>94848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40908</xdr:colOff>
      <xdr:row>158</xdr:row>
      <xdr:rowOff>70297</xdr:rowOff>
    </xdr:from>
    <xdr:to>
      <xdr:col>10</xdr:col>
      <xdr:colOff>565891</xdr:colOff>
      <xdr:row>164</xdr:row>
      <xdr:rowOff>123903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69271</xdr:colOff>
      <xdr:row>113</xdr:row>
      <xdr:rowOff>4361</xdr:rowOff>
    </xdr:from>
    <xdr:to>
      <xdr:col>10</xdr:col>
      <xdr:colOff>121228</xdr:colOff>
      <xdr:row>120</xdr:row>
      <xdr:rowOff>129886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12987</xdr:colOff>
      <xdr:row>54</xdr:row>
      <xdr:rowOff>866</xdr:rowOff>
    </xdr:from>
    <xdr:to>
      <xdr:col>9</xdr:col>
      <xdr:colOff>562841</xdr:colOff>
      <xdr:row>60</xdr:row>
      <xdr:rowOff>103909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16635</xdr:colOff>
      <xdr:row>63</xdr:row>
      <xdr:rowOff>1549</xdr:rowOff>
    </xdr:from>
    <xdr:to>
      <xdr:col>10</xdr:col>
      <xdr:colOff>0</xdr:colOff>
      <xdr:row>69</xdr:row>
      <xdr:rowOff>53412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41838</xdr:colOff>
      <xdr:row>125</xdr:row>
      <xdr:rowOff>186227</xdr:rowOff>
    </xdr:from>
    <xdr:to>
      <xdr:col>10</xdr:col>
      <xdr:colOff>44510</xdr:colOff>
      <xdr:row>132</xdr:row>
      <xdr:rowOff>151332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19746</xdr:colOff>
      <xdr:row>141</xdr:row>
      <xdr:rowOff>173309</xdr:rowOff>
    </xdr:from>
    <xdr:to>
      <xdr:col>9</xdr:col>
      <xdr:colOff>580793</xdr:colOff>
      <xdr:row>148</xdr:row>
      <xdr:rowOff>161925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7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10" Type="http://schemas.openxmlformats.org/officeDocument/2006/relationships/ctrlProp" Target="../ctrlProps/ctrlProp50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6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5.xml"/><Relationship Id="rId5" Type="http://schemas.openxmlformats.org/officeDocument/2006/relationships/ctrlProp" Target="../ctrlProps/ctrlProp64.xml"/><Relationship Id="rId10" Type="http://schemas.openxmlformats.org/officeDocument/2006/relationships/ctrlProp" Target="../ctrlProps/ctrlProp69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4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73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2.xml"/><Relationship Id="rId11" Type="http://schemas.openxmlformats.org/officeDocument/2006/relationships/ctrlProp" Target="../ctrlProps/ctrlProp77.xml"/><Relationship Id="rId5" Type="http://schemas.openxmlformats.org/officeDocument/2006/relationships/ctrlProp" Target="../ctrlProps/ctrlProp71.xml"/><Relationship Id="rId10" Type="http://schemas.openxmlformats.org/officeDocument/2006/relationships/ctrlProp" Target="../ctrlProps/ctrlProp76.xml"/><Relationship Id="rId4" Type="http://schemas.openxmlformats.org/officeDocument/2006/relationships/ctrlProp" Target="../ctrlProps/ctrlProp70.xml"/><Relationship Id="rId9" Type="http://schemas.openxmlformats.org/officeDocument/2006/relationships/ctrlProp" Target="../ctrlProps/ctrlProp75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81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80.xml"/><Relationship Id="rId5" Type="http://schemas.openxmlformats.org/officeDocument/2006/relationships/ctrlProp" Target="../ctrlProps/ctrlProp79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87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4" Type="http://schemas.openxmlformats.org/officeDocument/2006/relationships/ctrlProp" Target="../ctrlProps/ctrlProp8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3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9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91.xml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Relationship Id="rId9" Type="http://schemas.openxmlformats.org/officeDocument/2006/relationships/ctrlProp" Target="../ctrlProps/ctrlProp94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9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98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97.xml"/><Relationship Id="rId5" Type="http://schemas.openxmlformats.org/officeDocument/2006/relationships/ctrlProp" Target="../ctrlProps/ctrlProp96.xml"/><Relationship Id="rId10" Type="http://schemas.openxmlformats.org/officeDocument/2006/relationships/ctrlProp" Target="../ctrlProps/ctrlProp101.xml"/><Relationship Id="rId4" Type="http://schemas.openxmlformats.org/officeDocument/2006/relationships/ctrlProp" Target="../ctrlProps/ctrlProp95.xml"/><Relationship Id="rId9" Type="http://schemas.openxmlformats.org/officeDocument/2006/relationships/ctrlProp" Target="../ctrlProps/ctrlProp100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04.xml"/><Relationship Id="rId5" Type="http://schemas.openxmlformats.org/officeDocument/2006/relationships/ctrlProp" Target="../ctrlProps/ctrlProp103.xml"/><Relationship Id="rId10" Type="http://schemas.openxmlformats.org/officeDocument/2006/relationships/ctrlProp" Target="../ctrlProps/ctrlProp108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3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112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11.xml"/><Relationship Id="rId5" Type="http://schemas.openxmlformats.org/officeDocument/2006/relationships/ctrlProp" Target="../ctrlProps/ctrlProp110.xml"/><Relationship Id="rId10" Type="http://schemas.openxmlformats.org/officeDocument/2006/relationships/ctrlProp" Target="../ctrlProps/ctrlProp115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119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10" Type="http://schemas.openxmlformats.org/officeDocument/2006/relationships/ctrlProp" Target="../ctrlProps/ctrlProp122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7.xml"/><Relationship Id="rId13" Type="http://schemas.openxmlformats.org/officeDocument/2006/relationships/ctrlProp" Target="../ctrlProps/ctrlProp132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126.xml"/><Relationship Id="rId12" Type="http://schemas.openxmlformats.org/officeDocument/2006/relationships/ctrlProp" Target="../ctrlProps/ctrlProp131.xml"/><Relationship Id="rId2" Type="http://schemas.openxmlformats.org/officeDocument/2006/relationships/drawing" Target="../drawings/drawing29.xml"/><Relationship Id="rId16" Type="http://schemas.openxmlformats.org/officeDocument/2006/relationships/ctrlProp" Target="../ctrlProps/ctrlProp135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125.xml"/><Relationship Id="rId11" Type="http://schemas.openxmlformats.org/officeDocument/2006/relationships/ctrlProp" Target="../ctrlProps/ctrlProp130.xml"/><Relationship Id="rId5" Type="http://schemas.openxmlformats.org/officeDocument/2006/relationships/ctrlProp" Target="../ctrlProps/ctrlProp124.xml"/><Relationship Id="rId15" Type="http://schemas.openxmlformats.org/officeDocument/2006/relationships/ctrlProp" Target="../ctrlProps/ctrlProp134.xml"/><Relationship Id="rId10" Type="http://schemas.openxmlformats.org/officeDocument/2006/relationships/ctrlProp" Target="../ctrlProps/ctrlProp129.xml"/><Relationship Id="rId4" Type="http://schemas.openxmlformats.org/officeDocument/2006/relationships/ctrlProp" Target="../ctrlProps/ctrlProp123.xml"/><Relationship Id="rId9" Type="http://schemas.openxmlformats.org/officeDocument/2006/relationships/ctrlProp" Target="../ctrlProps/ctrlProp128.xml"/><Relationship Id="rId14" Type="http://schemas.openxmlformats.org/officeDocument/2006/relationships/ctrlProp" Target="../ctrlProps/ctrlProp133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13" Type="http://schemas.openxmlformats.org/officeDocument/2006/relationships/ctrlProp" Target="../ctrlProps/ctrlProp145.xml"/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139.xml"/><Relationship Id="rId12" Type="http://schemas.openxmlformats.org/officeDocument/2006/relationships/ctrlProp" Target="../ctrlProps/ctrlProp144.xml"/><Relationship Id="rId17" Type="http://schemas.openxmlformats.org/officeDocument/2006/relationships/ctrlProp" Target="../ctrlProps/ctrlProp149.xml"/><Relationship Id="rId2" Type="http://schemas.openxmlformats.org/officeDocument/2006/relationships/drawing" Target="../drawings/drawing31.xml"/><Relationship Id="rId16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138.xml"/><Relationship Id="rId11" Type="http://schemas.openxmlformats.org/officeDocument/2006/relationships/ctrlProp" Target="../ctrlProps/ctrlProp143.xml"/><Relationship Id="rId5" Type="http://schemas.openxmlformats.org/officeDocument/2006/relationships/ctrlProp" Target="../ctrlProps/ctrlProp137.xml"/><Relationship Id="rId15" Type="http://schemas.openxmlformats.org/officeDocument/2006/relationships/ctrlProp" Target="../ctrlProps/ctrlProp147.xml"/><Relationship Id="rId10" Type="http://schemas.openxmlformats.org/officeDocument/2006/relationships/ctrlProp" Target="../ctrlProps/ctrlProp142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Relationship Id="rId14" Type="http://schemas.openxmlformats.org/officeDocument/2006/relationships/ctrlProp" Target="../ctrlProps/ctrlProp146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4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153.x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152.xml"/><Relationship Id="rId5" Type="http://schemas.openxmlformats.org/officeDocument/2006/relationships/ctrlProp" Target="../ctrlProps/ctrlProp151.xml"/><Relationship Id="rId10" Type="http://schemas.openxmlformats.org/officeDocument/2006/relationships/ctrlProp" Target="../ctrlProps/ctrlProp156.xml"/><Relationship Id="rId4" Type="http://schemas.openxmlformats.org/officeDocument/2006/relationships/ctrlProp" Target="../ctrlProps/ctrlProp150.xml"/><Relationship Id="rId9" Type="http://schemas.openxmlformats.org/officeDocument/2006/relationships/ctrlProp" Target="../ctrlProps/ctrlProp15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1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160.x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59.xml"/><Relationship Id="rId11" Type="http://schemas.openxmlformats.org/officeDocument/2006/relationships/ctrlProp" Target="../ctrlProps/ctrlProp164.xml"/><Relationship Id="rId5" Type="http://schemas.openxmlformats.org/officeDocument/2006/relationships/ctrlProp" Target="../ctrlProps/ctrlProp158.xml"/><Relationship Id="rId10" Type="http://schemas.openxmlformats.org/officeDocument/2006/relationships/ctrlProp" Target="../ctrlProps/ctrlProp163.xml"/><Relationship Id="rId4" Type="http://schemas.openxmlformats.org/officeDocument/2006/relationships/ctrlProp" Target="../ctrlProps/ctrlProp157.xml"/><Relationship Id="rId9" Type="http://schemas.openxmlformats.org/officeDocument/2006/relationships/ctrlProp" Target="../ctrlProps/ctrlProp162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9.xml"/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168.xml"/><Relationship Id="rId12" Type="http://schemas.openxmlformats.org/officeDocument/2006/relationships/ctrlProp" Target="../ctrlProps/ctrlProp173.x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67.xml"/><Relationship Id="rId11" Type="http://schemas.openxmlformats.org/officeDocument/2006/relationships/ctrlProp" Target="../ctrlProps/ctrlProp172.xml"/><Relationship Id="rId5" Type="http://schemas.openxmlformats.org/officeDocument/2006/relationships/ctrlProp" Target="../ctrlProps/ctrlProp166.xml"/><Relationship Id="rId10" Type="http://schemas.openxmlformats.org/officeDocument/2006/relationships/ctrlProp" Target="../ctrlProps/ctrlProp171.xml"/><Relationship Id="rId4" Type="http://schemas.openxmlformats.org/officeDocument/2006/relationships/ctrlProp" Target="../ctrlProps/ctrlProp165.xml"/><Relationship Id="rId9" Type="http://schemas.openxmlformats.org/officeDocument/2006/relationships/ctrlProp" Target="../ctrlProps/ctrlProp17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16"/>
  <sheetViews>
    <sheetView zoomScale="70" zoomScaleNormal="277" workbookViewId="0">
      <selection activeCell="O35" sqref="O35"/>
    </sheetView>
  </sheetViews>
  <sheetFormatPr defaultRowHeight="15" x14ac:dyDescent="0.25"/>
  <cols>
    <col min="3" max="3" width="63.140625" bestFit="1" customWidth="1"/>
  </cols>
  <sheetData>
    <row r="2" spans="1:15" x14ac:dyDescent="0.25">
      <c r="M2" s="1"/>
    </row>
    <row r="3" spans="1:15" x14ac:dyDescent="0.25">
      <c r="M3" s="2"/>
    </row>
    <row r="7" spans="1:15" ht="28.5" x14ac:dyDescent="0.45">
      <c r="A7" s="3"/>
      <c r="B7" s="4">
        <v>1</v>
      </c>
      <c r="C7" s="5" t="s">
        <v>0</v>
      </c>
      <c r="D7" s="6"/>
      <c r="M7" t="b">
        <v>1</v>
      </c>
      <c r="N7" s="2">
        <f>COUNTIF(M7:M16,"TRUE")/10</f>
        <v>1</v>
      </c>
      <c r="O7" t="str">
        <f>IF(N7=100%,"Level 3","Level 0")</f>
        <v>Level 3</v>
      </c>
    </row>
    <row r="8" spans="1:15" ht="28.5" x14ac:dyDescent="0.45">
      <c r="A8" s="3"/>
      <c r="B8" s="4">
        <v>2</v>
      </c>
      <c r="C8" s="5" t="s">
        <v>1</v>
      </c>
      <c r="D8" s="6"/>
      <c r="M8" t="b">
        <v>1</v>
      </c>
      <c r="N8" s="2">
        <f>1-N7</f>
        <v>0</v>
      </c>
    </row>
    <row r="9" spans="1:15" ht="28.5" x14ac:dyDescent="0.45">
      <c r="A9" s="3"/>
      <c r="B9" s="4">
        <v>3</v>
      </c>
      <c r="C9" s="5" t="s">
        <v>2</v>
      </c>
      <c r="D9" s="6"/>
      <c r="M9" t="b">
        <v>1</v>
      </c>
    </row>
    <row r="10" spans="1:15" ht="28.5" x14ac:dyDescent="0.45">
      <c r="A10" s="3"/>
      <c r="B10" s="4">
        <v>4</v>
      </c>
      <c r="C10" s="5" t="s">
        <v>3</v>
      </c>
      <c r="D10" s="6"/>
      <c r="M10" t="b">
        <v>1</v>
      </c>
    </row>
    <row r="11" spans="1:15" ht="28.5" x14ac:dyDescent="0.45">
      <c r="A11" s="3"/>
      <c r="B11" s="4">
        <v>5</v>
      </c>
      <c r="C11" s="5" t="s">
        <v>4</v>
      </c>
      <c r="D11" s="6"/>
      <c r="M11" t="b">
        <v>1</v>
      </c>
    </row>
    <row r="12" spans="1:15" ht="28.5" x14ac:dyDescent="0.45">
      <c r="A12" s="3"/>
      <c r="B12" s="4">
        <v>6</v>
      </c>
      <c r="C12" s="5" t="s">
        <v>6</v>
      </c>
      <c r="D12" s="6"/>
      <c r="M12" t="b">
        <v>1</v>
      </c>
    </row>
    <row r="13" spans="1:15" ht="28.5" x14ac:dyDescent="0.45">
      <c r="A13" s="3"/>
      <c r="B13" s="4">
        <v>7</v>
      </c>
      <c r="C13" s="5" t="s">
        <v>7</v>
      </c>
      <c r="D13" s="6"/>
      <c r="M13" t="b">
        <v>1</v>
      </c>
    </row>
    <row r="14" spans="1:15" ht="28.5" x14ac:dyDescent="0.45">
      <c r="A14" s="3"/>
      <c r="B14" s="4">
        <v>8</v>
      </c>
      <c r="C14" s="5" t="s">
        <v>5</v>
      </c>
      <c r="D14" s="6"/>
      <c r="M14" t="b">
        <v>1</v>
      </c>
    </row>
    <row r="15" spans="1:15" ht="28.5" x14ac:dyDescent="0.45">
      <c r="A15" s="3"/>
      <c r="B15" s="4">
        <v>9</v>
      </c>
      <c r="C15" s="5" t="s">
        <v>8</v>
      </c>
      <c r="D15" s="6"/>
      <c r="M15" t="b">
        <v>1</v>
      </c>
    </row>
    <row r="16" spans="1:15" ht="28.5" x14ac:dyDescent="0.45">
      <c r="A16" s="3"/>
      <c r="B16" s="4">
        <v>10</v>
      </c>
      <c r="C16" s="5" t="s">
        <v>9</v>
      </c>
      <c r="D16" s="6"/>
      <c r="M16" t="b">
        <v>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1" r:id="rId3" name="Check Box 19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0</xdr:rowOff>
                  </from>
                  <to>
                    <xdr:col>3</xdr:col>
                    <xdr:colOff>533400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0</xdr:rowOff>
                  </from>
                  <to>
                    <xdr:col>3</xdr:col>
                    <xdr:colOff>533400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3</xdr:col>
                    <xdr:colOff>161925</xdr:colOff>
                    <xdr:row>8</xdr:row>
                    <xdr:rowOff>9525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3</xdr:col>
                    <xdr:colOff>161925</xdr:colOff>
                    <xdr:row>9</xdr:row>
                    <xdr:rowOff>9525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7" name="Check Box 24">
              <controlPr defaultSize="0" autoFill="0" autoLine="0" autoPict="0">
                <anchor moveWithCells="1">
                  <from>
                    <xdr:col>3</xdr:col>
                    <xdr:colOff>161925</xdr:colOff>
                    <xdr:row>10</xdr:row>
                    <xdr:rowOff>0</xdr:rowOff>
                  </from>
                  <to>
                    <xdr:col>3</xdr:col>
                    <xdr:colOff>533400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8" name="Check Box 25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9525</xdr:rowOff>
                  </from>
                  <to>
                    <xdr:col>3</xdr:col>
                    <xdr:colOff>533400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9" name="Check Box 26">
              <controlPr defaultSize="0" autoFill="0" autoLine="0" autoPict="0">
                <anchor moveWithCells="1">
                  <from>
                    <xdr:col>3</xdr:col>
                    <xdr:colOff>161925</xdr:colOff>
                    <xdr:row>12</xdr:row>
                    <xdr:rowOff>9525</xdr:rowOff>
                  </from>
                  <to>
                    <xdr:col>3</xdr:col>
                    <xdr:colOff>533400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" name="Check Box 27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9525</xdr:rowOff>
                  </from>
                  <to>
                    <xdr:col>3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1" name="Check Box 28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9525</xdr:rowOff>
                  </from>
                  <to>
                    <xdr:col>3</xdr:col>
                    <xdr:colOff>533400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2" name="Check Box 29">
              <controlPr defaultSize="0" autoFill="0" autoLine="0" autoPict="0">
                <anchor moveWithCells="1">
                  <from>
                    <xdr:col>3</xdr:col>
                    <xdr:colOff>161925</xdr:colOff>
                    <xdr:row>15</xdr:row>
                    <xdr:rowOff>9525</xdr:rowOff>
                  </from>
                  <to>
                    <xdr:col>3</xdr:col>
                    <xdr:colOff>533400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16"/>
  <sheetViews>
    <sheetView topLeftCell="A2" zoomScale="82" zoomScaleNormal="277" workbookViewId="0">
      <selection activeCell="O35" sqref="O35"/>
    </sheetView>
  </sheetViews>
  <sheetFormatPr defaultRowHeight="15" x14ac:dyDescent="0.25"/>
  <cols>
    <col min="3" max="3" width="63.140625" bestFit="1" customWidth="1"/>
  </cols>
  <sheetData>
    <row r="2" spans="1:15" x14ac:dyDescent="0.25">
      <c r="M2" s="1"/>
    </row>
    <row r="3" spans="1:15" x14ac:dyDescent="0.25">
      <c r="M3" s="2"/>
    </row>
    <row r="7" spans="1:15" ht="28.5" x14ac:dyDescent="0.45">
      <c r="A7" s="3"/>
      <c r="B7" s="4">
        <v>1</v>
      </c>
      <c r="C7" s="5" t="s">
        <v>0</v>
      </c>
      <c r="D7" s="6"/>
      <c r="M7" t="b">
        <v>1</v>
      </c>
      <c r="N7" s="2">
        <f>COUNTIF(M7:M16,"TRUE")/10</f>
        <v>0.3</v>
      </c>
      <c r="O7" t="str">
        <f>IF(N7=100%,"Level 3","Level 0")</f>
        <v>Level 0</v>
      </c>
    </row>
    <row r="8" spans="1:15" ht="28.5" x14ac:dyDescent="0.45">
      <c r="A8" s="3"/>
      <c r="B8" s="4">
        <v>2</v>
      </c>
      <c r="C8" s="5" t="s">
        <v>1</v>
      </c>
      <c r="D8" s="6"/>
      <c r="M8" t="b">
        <v>1</v>
      </c>
      <c r="N8" s="2">
        <f>1-N7</f>
        <v>0.7</v>
      </c>
    </row>
    <row r="9" spans="1:15" ht="28.5" x14ac:dyDescent="0.45">
      <c r="A9" s="3"/>
      <c r="B9" s="4">
        <v>3</v>
      </c>
      <c r="C9" s="5" t="s">
        <v>2</v>
      </c>
      <c r="D9" s="6"/>
      <c r="M9" t="b">
        <v>1</v>
      </c>
    </row>
    <row r="10" spans="1:15" ht="28.5" x14ac:dyDescent="0.45">
      <c r="A10" s="3"/>
      <c r="B10" s="4">
        <v>4</v>
      </c>
      <c r="C10" s="5" t="s">
        <v>3</v>
      </c>
      <c r="D10" s="6"/>
      <c r="M10" t="b">
        <v>0</v>
      </c>
    </row>
    <row r="11" spans="1:15" ht="28.5" x14ac:dyDescent="0.45">
      <c r="A11" s="3"/>
      <c r="B11" s="4">
        <v>5</v>
      </c>
      <c r="C11" s="5" t="s">
        <v>4</v>
      </c>
      <c r="D11" s="6"/>
      <c r="M11" t="b">
        <v>0</v>
      </c>
    </row>
    <row r="12" spans="1:15" ht="28.5" x14ac:dyDescent="0.45">
      <c r="A12" s="3"/>
      <c r="B12" s="4">
        <v>6</v>
      </c>
      <c r="C12" s="5" t="s">
        <v>6</v>
      </c>
      <c r="D12" s="6"/>
      <c r="M12" t="b">
        <v>0</v>
      </c>
    </row>
    <row r="13" spans="1:15" ht="28.5" x14ac:dyDescent="0.45">
      <c r="A13" s="3"/>
      <c r="B13" s="4">
        <v>7</v>
      </c>
      <c r="C13" s="5" t="s">
        <v>7</v>
      </c>
      <c r="D13" s="6"/>
      <c r="M13" t="b">
        <v>0</v>
      </c>
    </row>
    <row r="14" spans="1:15" ht="28.5" x14ac:dyDescent="0.45">
      <c r="A14" s="3"/>
      <c r="B14" s="4">
        <v>8</v>
      </c>
      <c r="C14" s="5" t="s">
        <v>5</v>
      </c>
      <c r="D14" s="6"/>
      <c r="M14" t="b">
        <v>0</v>
      </c>
    </row>
    <row r="15" spans="1:15" ht="28.5" x14ac:dyDescent="0.45">
      <c r="A15" s="3"/>
      <c r="B15" s="4">
        <v>9</v>
      </c>
      <c r="C15" s="5" t="s">
        <v>8</v>
      </c>
      <c r="D15" s="6"/>
      <c r="M15" t="b">
        <v>0</v>
      </c>
    </row>
    <row r="16" spans="1:15" ht="28.5" x14ac:dyDescent="0.45">
      <c r="A16" s="3"/>
      <c r="B16" s="4">
        <v>10</v>
      </c>
      <c r="C16" s="5" t="s">
        <v>9</v>
      </c>
      <c r="D16" s="6"/>
      <c r="M16" t="b"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0</xdr:rowOff>
                  </from>
                  <to>
                    <xdr:col>3</xdr:col>
                    <xdr:colOff>533400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0</xdr:rowOff>
                  </from>
                  <to>
                    <xdr:col>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8</xdr:row>
                    <xdr:rowOff>9525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3</xdr:col>
                    <xdr:colOff>161925</xdr:colOff>
                    <xdr:row>9</xdr:row>
                    <xdr:rowOff>9525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3</xdr:col>
                    <xdr:colOff>161925</xdr:colOff>
                    <xdr:row>10</xdr:row>
                    <xdr:rowOff>0</xdr:rowOff>
                  </from>
                  <to>
                    <xdr:col>3</xdr:col>
                    <xdr:colOff>533400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9525</xdr:rowOff>
                  </from>
                  <to>
                    <xdr:col>3</xdr:col>
                    <xdr:colOff>533400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12</xdr:row>
                    <xdr:rowOff>9525</xdr:rowOff>
                  </from>
                  <to>
                    <xdr:col>3</xdr:col>
                    <xdr:colOff>533400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9525</xdr:rowOff>
                  </from>
                  <to>
                    <xdr:col>3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3</xdr:col>
                    <xdr:colOff>161925</xdr:colOff>
                    <xdr:row>14</xdr:row>
                    <xdr:rowOff>9525</xdr:rowOff>
                  </from>
                  <to>
                    <xdr:col>3</xdr:col>
                    <xdr:colOff>533400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3</xdr:col>
                    <xdr:colOff>161925</xdr:colOff>
                    <xdr:row>15</xdr:row>
                    <xdr:rowOff>9525</xdr:rowOff>
                  </from>
                  <to>
                    <xdr:col>3</xdr:col>
                    <xdr:colOff>533400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zoomScale="21" zoomScaleNormal="37" zoomScaleSheetLayoutView="44" workbookViewId="0">
      <selection activeCell="O35" sqref="O35"/>
    </sheetView>
  </sheetViews>
  <sheetFormatPr defaultRowHeight="15" x14ac:dyDescent="0.25"/>
  <cols>
    <col min="7" max="7" width="9.140625" customWidth="1"/>
  </cols>
  <sheetData/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view="pageBreakPreview" topLeftCell="B3" zoomScale="26" zoomScaleNormal="30" zoomScaleSheetLayoutView="26" workbookViewId="0">
      <selection activeCell="D60" sqref="D60"/>
    </sheetView>
  </sheetViews>
  <sheetFormatPr defaultRowHeight="15" x14ac:dyDescent="0.25"/>
  <sheetData>
    <row r="1" spans="1:28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8"/>
    </row>
    <row r="2" spans="1:28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</row>
    <row r="3" spans="1:2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/>
    </row>
    <row r="4" spans="1:28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</row>
    <row r="5" spans="1:2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</row>
    <row r="6" spans="1:2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</row>
    <row r="7" spans="1:2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/>
    </row>
    <row r="8" spans="1:2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</row>
    <row r="9" spans="1:2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/>
    </row>
    <row r="10" spans="1:2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/>
    </row>
    <row r="11" spans="1:2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/>
    </row>
    <row r="12" spans="1:2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/>
    </row>
    <row r="13" spans="1:2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/>
    </row>
    <row r="14" spans="1:2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</row>
    <row r="15" spans="1:2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/>
    </row>
    <row r="16" spans="1:2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/>
    </row>
    <row r="17" spans="1:2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/>
    </row>
    <row r="18" spans="1:2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/>
    </row>
    <row r="19" spans="1:2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/>
    </row>
    <row r="20" spans="1:2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/>
    </row>
    <row r="21" spans="1:2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</row>
    <row r="22" spans="1:2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/>
    </row>
    <row r="23" spans="1:28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/>
    </row>
    <row r="24" spans="1:2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/>
    </row>
    <row r="25" spans="1:2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/>
    </row>
    <row r="26" spans="1:2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/>
    </row>
    <row r="27" spans="1:2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/>
    </row>
    <row r="28" spans="1:2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/>
    </row>
    <row r="29" spans="1:2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/>
    </row>
    <row r="30" spans="1:2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/>
    </row>
    <row r="31" spans="1:2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/>
    </row>
    <row r="32" spans="1:2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/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/>
    </row>
    <row r="34" spans="1:2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/>
    </row>
    <row r="38" spans="1:2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/>
    </row>
    <row r="39" spans="1:2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/>
    </row>
    <row r="40" spans="1:2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/>
    </row>
    <row r="41" spans="1:2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/>
    </row>
    <row r="42" spans="1:2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/>
    </row>
    <row r="43" spans="1:28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/>
    </row>
    <row r="44" spans="1:2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/>
    </row>
    <row r="45" spans="1:2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/>
    </row>
    <row r="46" spans="1:28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/>
    </row>
    <row r="47" spans="1:2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/>
    </row>
    <row r="48" spans="1:28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/>
    </row>
    <row r="49" spans="1:28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/>
    </row>
    <row r="50" spans="1:28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/>
    </row>
    <row r="51" spans="1:28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/>
    </row>
    <row r="52" spans="1:2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/>
    </row>
    <row r="53" spans="1:28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/>
    </row>
    <row r="54" spans="1:28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/>
    </row>
    <row r="55" spans="1:28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/>
    </row>
    <row r="56" spans="1:28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/>
    </row>
    <row r="57" spans="1:28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/>
    </row>
    <row r="58" spans="1:28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/>
    </row>
    <row r="59" spans="1:28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/>
    </row>
    <row r="60" spans="1:28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8"/>
    </row>
    <row r="61" spans="1:28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8"/>
    </row>
    <row r="62" spans="1:28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8"/>
    </row>
    <row r="63" spans="1:28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8"/>
    </row>
    <row r="64" spans="1:28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8"/>
    </row>
    <row r="65" spans="1:28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8"/>
    </row>
    <row r="66" spans="1:28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8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B73"/>
  <sheetViews>
    <sheetView view="pageBreakPreview" zoomScale="25" zoomScaleNormal="26" zoomScaleSheetLayoutView="25" workbookViewId="0">
      <selection activeCell="AG55" sqref="AG55"/>
    </sheetView>
  </sheetViews>
  <sheetFormatPr defaultRowHeight="15" x14ac:dyDescent="0.25"/>
  <sheetData>
    <row r="1" spans="1:28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B66"/>
  <sheetViews>
    <sheetView tabSelected="1" view="pageBreakPreview" topLeftCell="A2" zoomScale="28" zoomScaleNormal="21" zoomScaleSheetLayoutView="28" workbookViewId="0">
      <selection activeCell="AI14" sqref="AI14"/>
    </sheetView>
  </sheetViews>
  <sheetFormatPr defaultRowHeight="15" x14ac:dyDescent="0.25"/>
  <cols>
    <col min="2" max="2" width="8.7109375" customWidth="1"/>
    <col min="7" max="7" width="12.42578125" bestFit="1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46.5" x14ac:dyDescent="0.7">
      <c r="A7" s="12"/>
      <c r="B7" s="13"/>
      <c r="C7" s="23" t="s">
        <v>10</v>
      </c>
      <c r="D7" s="22" t="s">
        <v>0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15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46.5" x14ac:dyDescent="0.7">
      <c r="A8" s="12"/>
      <c r="B8" s="13"/>
      <c r="C8" s="23" t="s">
        <v>11</v>
      </c>
      <c r="D8" s="22" t="s">
        <v>1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15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46.5" x14ac:dyDescent="0.7">
      <c r="A9" s="12"/>
      <c r="B9" s="13"/>
      <c r="C9" s="23" t="s">
        <v>12</v>
      </c>
      <c r="D9" s="22" t="s">
        <v>2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15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46.5" x14ac:dyDescent="0.7">
      <c r="A10" s="12"/>
      <c r="B10" s="13"/>
      <c r="C10" s="23" t="s">
        <v>13</v>
      </c>
      <c r="D10" s="22" t="s">
        <v>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5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46.5" x14ac:dyDescent="0.7">
      <c r="A11" s="12"/>
      <c r="B11" s="13"/>
      <c r="C11" s="23" t="s">
        <v>14</v>
      </c>
      <c r="D11" s="22" t="s">
        <v>4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5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46.5" x14ac:dyDescent="0.7">
      <c r="A12" s="12"/>
      <c r="B12" s="13"/>
      <c r="C12" s="23" t="s">
        <v>15</v>
      </c>
      <c r="D12" s="22" t="s">
        <v>6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5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46.5" x14ac:dyDescent="0.7">
      <c r="A13" s="12"/>
      <c r="B13" s="13"/>
      <c r="C13" s="23" t="s">
        <v>16</v>
      </c>
      <c r="D13" s="22" t="s">
        <v>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5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46.5" x14ac:dyDescent="0.7">
      <c r="A14" s="12"/>
      <c r="B14" s="13"/>
      <c r="C14" s="23" t="s">
        <v>17</v>
      </c>
      <c r="D14" s="22" t="s">
        <v>5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5"/>
      <c r="P14" s="17"/>
      <c r="Q14" s="13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46.5" x14ac:dyDescent="0.7">
      <c r="A15" s="12"/>
      <c r="B15" s="13"/>
      <c r="C15" s="23" t="s">
        <v>18</v>
      </c>
      <c r="D15" s="22" t="s">
        <v>8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5"/>
      <c r="P15" s="17"/>
      <c r="Q15" s="13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x14ac:dyDescent="0.7">
      <c r="A16" s="12"/>
      <c r="B16" s="13"/>
      <c r="C16" s="24" t="s">
        <v>19</v>
      </c>
      <c r="D16" s="22" t="s">
        <v>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5"/>
      <c r="P16" s="17"/>
      <c r="Q16" s="13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74.25" customHeight="1" x14ac:dyDescent="0.7">
      <c r="A17" s="12"/>
      <c r="B17" s="13"/>
      <c r="C17" s="24" t="s">
        <v>35</v>
      </c>
      <c r="D17" s="65" t="s">
        <v>31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25"/>
      <c r="P17" s="17"/>
      <c r="Q17" s="13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112.5" customHeight="1" x14ac:dyDescent="0.7">
      <c r="A18" s="12"/>
      <c r="B18" s="13"/>
      <c r="C18" s="24" t="s">
        <v>36</v>
      </c>
      <c r="D18" s="65" t="s">
        <v>32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25"/>
      <c r="P18" s="17"/>
      <c r="Q18" s="13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117" customHeight="1" x14ac:dyDescent="0.7">
      <c r="A19" s="12"/>
      <c r="B19" s="13"/>
      <c r="C19" s="24" t="s">
        <v>37</v>
      </c>
      <c r="D19" s="66" t="s">
        <v>33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26"/>
      <c r="P19" s="17"/>
      <c r="Q19" s="13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9"/>
    </row>
    <row r="20" spans="1:28" ht="75.75" customHeight="1" x14ac:dyDescent="0.7">
      <c r="A20" s="12"/>
      <c r="B20" s="13"/>
      <c r="C20" s="24" t="s">
        <v>38</v>
      </c>
      <c r="D20" s="65" t="s">
        <v>34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25"/>
      <c r="P20" s="17"/>
      <c r="Q20" s="13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9"/>
    </row>
    <row r="21" spans="1:28" ht="46.5" x14ac:dyDescent="0.7">
      <c r="A21" s="12"/>
      <c r="B21" s="13"/>
      <c r="C21" s="13"/>
      <c r="D21" s="13"/>
      <c r="E21" s="13"/>
      <c r="F21" s="13"/>
      <c r="G21" s="14"/>
      <c r="H21" s="14"/>
      <c r="I21" s="13"/>
      <c r="J21" s="13"/>
      <c r="K21" s="13"/>
      <c r="L21" s="13"/>
      <c r="M21" s="13"/>
      <c r="N21" s="13"/>
      <c r="O21" s="13"/>
      <c r="P21" s="13"/>
      <c r="Q21" s="13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9"/>
    </row>
    <row r="22" spans="1:28" ht="46.5" x14ac:dyDescent="0.7">
      <c r="A22" s="12"/>
      <c r="B22" s="12"/>
      <c r="C22" s="12"/>
      <c r="D22" s="12"/>
      <c r="E22" s="12"/>
      <c r="F22" s="12"/>
      <c r="G22" s="7"/>
      <c r="H22" s="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9"/>
    </row>
    <row r="23" spans="1:28" ht="46.5" x14ac:dyDescent="0.7">
      <c r="A23" s="12"/>
      <c r="B23" s="12"/>
      <c r="C23" s="12"/>
      <c r="D23" s="12"/>
      <c r="E23" s="12"/>
      <c r="F23" s="12"/>
      <c r="G23" s="7"/>
      <c r="H23" s="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9"/>
    </row>
    <row r="24" spans="1:28" ht="46.5" x14ac:dyDescent="0.7">
      <c r="A24" s="12"/>
      <c r="B24" s="12"/>
      <c r="C24" s="12"/>
      <c r="D24" s="12"/>
      <c r="E24" s="12"/>
      <c r="F24" s="12"/>
      <c r="G24" s="7"/>
      <c r="H24" s="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9"/>
    </row>
    <row r="25" spans="1:28" ht="46.5" x14ac:dyDescent="0.7">
      <c r="A25" s="12"/>
      <c r="B25" s="12"/>
      <c r="C25" s="12"/>
      <c r="D25" s="12"/>
      <c r="E25" s="12"/>
      <c r="F25" s="12"/>
      <c r="G25" s="7"/>
      <c r="H25" s="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9"/>
    </row>
    <row r="26" spans="1:28" ht="46.5" x14ac:dyDescent="0.7">
      <c r="A26" s="12"/>
      <c r="B26" s="12"/>
      <c r="C26" s="12"/>
      <c r="D26" s="12"/>
      <c r="E26" s="12"/>
      <c r="F26" s="12"/>
      <c r="G26" s="7"/>
      <c r="H26" s="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9"/>
    </row>
    <row r="27" spans="1:28" ht="46.5" x14ac:dyDescent="0.7">
      <c r="A27" s="11"/>
      <c r="B27" s="11"/>
      <c r="C27" s="11"/>
      <c r="D27" s="11"/>
      <c r="E27" s="11"/>
      <c r="F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0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ht="46.5" x14ac:dyDescent="0.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9"/>
    </row>
    <row r="39" spans="1:28" ht="46.5" x14ac:dyDescent="0.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"/>
    </row>
    <row r="40" spans="1:28" ht="46.5" x14ac:dyDescent="0.7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9"/>
    </row>
    <row r="41" spans="1:28" ht="46.5" x14ac:dyDescent="0.7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9"/>
    </row>
    <row r="42" spans="1:28" ht="46.5" x14ac:dyDescent="0.7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9"/>
    </row>
    <row r="43" spans="1:28" ht="46.5" x14ac:dyDescent="0.7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9"/>
    </row>
    <row r="44" spans="1:28" ht="46.5" x14ac:dyDescent="0.7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</sheetData>
  <mergeCells count="4">
    <mergeCell ref="D17:N17"/>
    <mergeCell ref="D18:N18"/>
    <mergeCell ref="D19:N19"/>
    <mergeCell ref="D20:N20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15</xdr:col>
                    <xdr:colOff>180975</xdr:colOff>
                    <xdr:row>5</xdr:row>
                    <xdr:rowOff>571500</xdr:rowOff>
                  </from>
                  <to>
                    <xdr:col>15</xdr:col>
                    <xdr:colOff>447675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0</xdr:rowOff>
                  </from>
                  <to>
                    <xdr:col>15</xdr:col>
                    <xdr:colOff>447675</xdr:colOff>
                    <xdr:row>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0</xdr:rowOff>
                  </from>
                  <to>
                    <xdr:col>15</xdr:col>
                    <xdr:colOff>457200</xdr:colOff>
                    <xdr:row>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9</xdr:row>
                    <xdr:rowOff>0</xdr:rowOff>
                  </from>
                  <to>
                    <xdr:col>15</xdr:col>
                    <xdr:colOff>447675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0</xdr:rowOff>
                  </from>
                  <to>
                    <xdr:col>15</xdr:col>
                    <xdr:colOff>447675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0</xdr:rowOff>
                  </from>
                  <to>
                    <xdr:col>15</xdr:col>
                    <xdr:colOff>447675</xdr:colOff>
                    <xdr:row>13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9525</xdr:rowOff>
                  </from>
                  <to>
                    <xdr:col>15</xdr:col>
                    <xdr:colOff>447675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15</xdr:col>
                    <xdr:colOff>180975</xdr:colOff>
                    <xdr:row>15</xdr:row>
                    <xdr:rowOff>9525</xdr:rowOff>
                  </from>
                  <to>
                    <xdr:col>15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15</xdr:col>
                    <xdr:colOff>180975</xdr:colOff>
                    <xdr:row>16</xdr:row>
                    <xdr:rowOff>200025</xdr:rowOff>
                  </from>
                  <to>
                    <xdr:col>15</xdr:col>
                    <xdr:colOff>447675</xdr:colOff>
                    <xdr:row>16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15</xdr:col>
                    <xdr:colOff>180975</xdr:colOff>
                    <xdr:row>17</xdr:row>
                    <xdr:rowOff>9525</xdr:rowOff>
                  </from>
                  <to>
                    <xdr:col>15</xdr:col>
                    <xdr:colOff>447675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15</xdr:col>
                    <xdr:colOff>180975</xdr:colOff>
                    <xdr:row>18</xdr:row>
                    <xdr:rowOff>0</xdr:rowOff>
                  </from>
                  <to>
                    <xdr:col>15</xdr:col>
                    <xdr:colOff>447675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15</xdr:col>
                    <xdr:colOff>180975</xdr:colOff>
                    <xdr:row>19</xdr:row>
                    <xdr:rowOff>228600</xdr:rowOff>
                  </from>
                  <to>
                    <xdr:col>15</xdr:col>
                    <xdr:colOff>447675</xdr:colOff>
                    <xdr:row>19</xdr:row>
                    <xdr:rowOff>809625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B63"/>
  <sheetViews>
    <sheetView view="pageBreakPreview" zoomScale="24" zoomScaleNormal="47" zoomScaleSheetLayoutView="36" workbookViewId="0">
      <selection activeCell="P20" sqref="P20"/>
    </sheetView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87" customHeight="1" x14ac:dyDescent="0.7">
      <c r="A7" s="12"/>
      <c r="B7" s="13"/>
      <c r="C7" s="24" t="s">
        <v>10</v>
      </c>
      <c r="D7" s="67" t="s">
        <v>40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75" customHeight="1" x14ac:dyDescent="0.7">
      <c r="A8" s="12"/>
      <c r="B8" s="13"/>
      <c r="C8" s="24" t="s">
        <v>11</v>
      </c>
      <c r="D8" s="67" t="s">
        <v>42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75" customHeight="1" x14ac:dyDescent="0.7">
      <c r="A9" s="12"/>
      <c r="B9" s="13"/>
      <c r="C9" s="24" t="s">
        <v>12</v>
      </c>
      <c r="D9" s="67" t="s">
        <v>41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75" customHeight="1" x14ac:dyDescent="0.7">
      <c r="A10" s="12"/>
      <c r="B10" s="13"/>
      <c r="C10" s="24" t="s">
        <v>13</v>
      </c>
      <c r="D10" s="67" t="s">
        <v>43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46.5" x14ac:dyDescent="0.7">
      <c r="A11" s="12"/>
      <c r="B11" s="13"/>
      <c r="C11" s="24" t="s">
        <v>14</v>
      </c>
      <c r="D11" s="22" t="s">
        <v>44</v>
      </c>
      <c r="E11" s="1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72.75" customHeight="1" x14ac:dyDescent="0.7">
      <c r="A12" s="12"/>
      <c r="B12" s="13"/>
      <c r="C12" s="24" t="s">
        <v>15</v>
      </c>
      <c r="D12" s="67" t="s">
        <v>45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116.25" customHeight="1" x14ac:dyDescent="0.7">
      <c r="A13" s="12"/>
      <c r="B13" s="13"/>
      <c r="C13" s="24" t="s">
        <v>16</v>
      </c>
      <c r="D13" s="67" t="s">
        <v>46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83.25" customHeight="1" x14ac:dyDescent="0.7">
      <c r="A14" s="12"/>
      <c r="B14" s="13"/>
      <c r="C14" s="24" t="s">
        <v>17</v>
      </c>
      <c r="D14" s="67" t="s">
        <v>47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17"/>
      <c r="Q14" s="13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114.75" customHeight="1" x14ac:dyDescent="0.7">
      <c r="A15" s="12"/>
      <c r="B15" s="13"/>
      <c r="C15" s="24" t="s">
        <v>18</v>
      </c>
      <c r="D15" s="67" t="s">
        <v>48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17"/>
      <c r="Q15" s="13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hidden="1" x14ac:dyDescent="0.7">
      <c r="A16" s="12"/>
      <c r="B16" s="13"/>
      <c r="C16" s="24" t="s">
        <v>19</v>
      </c>
      <c r="D16" s="2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7"/>
      <c r="Q16" s="13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74.25" hidden="1" customHeight="1" x14ac:dyDescent="0.7">
      <c r="A17" s="12"/>
      <c r="B17" s="13"/>
      <c r="C17" s="30" t="s">
        <v>35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31"/>
      <c r="P17" s="32"/>
      <c r="Q17" s="13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64.5" customHeight="1" x14ac:dyDescent="0.7">
      <c r="A18" s="12"/>
      <c r="B18" s="13"/>
      <c r="C18" s="2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29"/>
      <c r="P18" s="27"/>
      <c r="Q18" s="13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61.5" customHeight="1" x14ac:dyDescent="0.7">
      <c r="A19" s="12"/>
      <c r="B19" s="12"/>
      <c r="C19" s="33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34"/>
      <c r="P19" s="35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9"/>
    </row>
    <row r="20" spans="1:28" ht="46.5" x14ac:dyDescent="0.7">
      <c r="A20" s="12"/>
      <c r="B20" s="12"/>
      <c r="C20" s="12"/>
      <c r="D20" s="12"/>
      <c r="E20" s="12"/>
      <c r="F20" s="12"/>
      <c r="G20" s="7"/>
      <c r="H20" s="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9"/>
    </row>
    <row r="21" spans="1:28" ht="46.5" x14ac:dyDescent="0.7">
      <c r="A21" s="12"/>
      <c r="B21" s="12"/>
      <c r="C21" s="12"/>
      <c r="D21" s="12"/>
      <c r="E21" s="12"/>
      <c r="F21" s="12"/>
      <c r="G21" s="7"/>
      <c r="H21" s="7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9"/>
    </row>
    <row r="22" spans="1:28" ht="46.5" x14ac:dyDescent="0.7">
      <c r="A22" s="12"/>
      <c r="B22" s="12"/>
      <c r="C22" s="12"/>
      <c r="D22" s="12"/>
      <c r="E22" s="12"/>
      <c r="F22" s="12"/>
      <c r="G22" s="7"/>
      <c r="H22" s="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0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ht="46.5" x14ac:dyDescent="0.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9"/>
    </row>
    <row r="39" spans="1:28" ht="46.5" x14ac:dyDescent="0.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"/>
    </row>
    <row r="40" spans="1:28" ht="46.5" x14ac:dyDescent="0.7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9"/>
    </row>
    <row r="41" spans="1:28" ht="46.5" x14ac:dyDescent="0.7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</sheetData>
  <mergeCells count="11">
    <mergeCell ref="D14:O14"/>
    <mergeCell ref="D15:O15"/>
    <mergeCell ref="D17:N17"/>
    <mergeCell ref="D18:N18"/>
    <mergeCell ref="D19:N19"/>
    <mergeCell ref="D13:O13"/>
    <mergeCell ref="D7:O7"/>
    <mergeCell ref="D8:O8"/>
    <mergeCell ref="D9:O9"/>
    <mergeCell ref="D10:O10"/>
    <mergeCell ref="D12:O12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952500</xdr:rowOff>
                  </from>
                  <to>
                    <xdr:col>15</xdr:col>
                    <xdr:colOff>457200</xdr:colOff>
                    <xdr:row>8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952500</xdr:rowOff>
                  </from>
                  <to>
                    <xdr:col>15</xdr:col>
                    <xdr:colOff>447675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8</xdr:row>
                    <xdr:rowOff>952500</xdr:rowOff>
                  </from>
                  <to>
                    <xdr:col>15</xdr:col>
                    <xdr:colOff>438150</xdr:colOff>
                    <xdr:row>9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923925</xdr:rowOff>
                  </from>
                  <to>
                    <xdr:col>15</xdr:col>
                    <xdr:colOff>447675</xdr:colOff>
                    <xdr:row>12</xdr:row>
                    <xdr:rowOff>1466850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1476375</xdr:rowOff>
                  </from>
                  <to>
                    <xdr:col>15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9525</xdr:rowOff>
                  </from>
                  <to>
                    <xdr:col>15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B59"/>
  <sheetViews>
    <sheetView view="pageBreakPreview" topLeftCell="A7" zoomScale="39" zoomScaleNormal="54" zoomScaleSheetLayoutView="39" workbookViewId="0">
      <selection activeCell="P7" sqref="P7"/>
    </sheetView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  <col min="18" max="18" width="9.140625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119.25" customHeight="1" x14ac:dyDescent="0.7">
      <c r="A7" s="12"/>
      <c r="B7" s="13"/>
      <c r="C7" s="24" t="s">
        <v>10</v>
      </c>
      <c r="D7" s="67" t="s">
        <v>49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75" customHeight="1" x14ac:dyDescent="0.7">
      <c r="A8" s="12"/>
      <c r="B8" s="13"/>
      <c r="C8" s="24" t="s">
        <v>11</v>
      </c>
      <c r="D8" s="67" t="s">
        <v>50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75" customHeight="1" x14ac:dyDescent="0.7">
      <c r="A9" s="12"/>
      <c r="B9" s="13"/>
      <c r="C9" s="24" t="s">
        <v>12</v>
      </c>
      <c r="D9" s="67" t="s">
        <v>51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57" customHeight="1" x14ac:dyDescent="0.7">
      <c r="A10" s="12"/>
      <c r="B10" s="13"/>
      <c r="C10" s="24" t="s">
        <v>13</v>
      </c>
      <c r="D10" s="75" t="s">
        <v>52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81.75" customHeight="1" x14ac:dyDescent="0.7">
      <c r="A11" s="12"/>
      <c r="B11" s="13"/>
      <c r="C11" s="24" t="s">
        <v>14</v>
      </c>
      <c r="D11" s="67" t="s">
        <v>31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114" customHeight="1" x14ac:dyDescent="0.7">
      <c r="A12" s="12"/>
      <c r="B12" s="13"/>
      <c r="C12" s="24" t="s">
        <v>15</v>
      </c>
      <c r="D12" s="67" t="s">
        <v>53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116.25" customHeight="1" x14ac:dyDescent="0.7">
      <c r="A13" s="12"/>
      <c r="B13" s="13"/>
      <c r="C13" s="24" t="s">
        <v>16</v>
      </c>
      <c r="D13" s="67" t="s">
        <v>54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51.75" customHeight="1" x14ac:dyDescent="0.7">
      <c r="A14" s="12"/>
      <c r="B14" s="27"/>
      <c r="C14" s="28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27"/>
      <c r="Q14" s="27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60" customHeight="1" x14ac:dyDescent="0.7">
      <c r="A15" s="12"/>
      <c r="B15" s="35"/>
      <c r="C15" s="3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5"/>
      <c r="Q15" s="35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x14ac:dyDescent="0.7">
      <c r="A16" s="12"/>
      <c r="B16" s="12"/>
      <c r="C16" s="12"/>
      <c r="D16" s="12"/>
      <c r="E16" s="12"/>
      <c r="F16" s="12"/>
      <c r="G16" s="7"/>
      <c r="H16" s="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46.5" x14ac:dyDescent="0.7">
      <c r="A17" s="12"/>
      <c r="B17" s="12"/>
      <c r="C17" s="12"/>
      <c r="D17" s="12"/>
      <c r="E17" s="12"/>
      <c r="F17" s="12"/>
      <c r="G17" s="7"/>
      <c r="H17" s="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46.5" x14ac:dyDescent="0.7">
      <c r="A18" s="12"/>
      <c r="B18" s="12"/>
      <c r="C18" s="12"/>
      <c r="D18" s="12"/>
      <c r="E18" s="12"/>
      <c r="F18" s="12"/>
      <c r="G18" s="7"/>
      <c r="H18" s="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46.5" x14ac:dyDescent="0.7">
      <c r="A19" s="11"/>
      <c r="B19" s="11"/>
      <c r="C19" s="11"/>
      <c r="D19" s="11"/>
      <c r="E19" s="11"/>
      <c r="F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</row>
    <row r="20" spans="1:28" ht="46.5" x14ac:dyDescent="0.7">
      <c r="A20" s="11"/>
      <c r="B20" s="11"/>
      <c r="C20" s="11"/>
      <c r="D20" s="11"/>
      <c r="E20" s="11"/>
      <c r="F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</row>
    <row r="21" spans="1:28" ht="46.5" x14ac:dyDescent="0.7">
      <c r="A21" s="11"/>
      <c r="B21" s="11"/>
      <c r="C21" s="11"/>
      <c r="D21" s="11"/>
      <c r="E21" s="11"/>
      <c r="F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</row>
    <row r="22" spans="1:28" ht="46.5" x14ac:dyDescent="0.7">
      <c r="A22" s="11"/>
      <c r="B22" s="11"/>
      <c r="C22" s="11"/>
      <c r="D22" s="11"/>
      <c r="E22" s="11"/>
      <c r="F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</sheetData>
  <mergeCells count="9">
    <mergeCell ref="D14:O14"/>
    <mergeCell ref="D15:O15"/>
    <mergeCell ref="D11:O11"/>
    <mergeCell ref="D7:O7"/>
    <mergeCell ref="D8:O8"/>
    <mergeCell ref="D9:O9"/>
    <mergeCell ref="D10:O10"/>
    <mergeCell ref="D12:O12"/>
    <mergeCell ref="D13:O13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952500</xdr:rowOff>
                  </from>
                  <to>
                    <xdr:col>15</xdr:col>
                    <xdr:colOff>457200</xdr:colOff>
                    <xdr:row>8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10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8</xdr:row>
                    <xdr:rowOff>952500</xdr:rowOff>
                  </from>
                  <to>
                    <xdr:col>15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11</xdr:row>
                    <xdr:rowOff>1438275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1447800</xdr:rowOff>
                  </from>
                  <to>
                    <xdr:col>15</xdr:col>
                    <xdr:colOff>447675</xdr:colOff>
                    <xdr:row>12</xdr:row>
                    <xdr:rowOff>1466850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B66"/>
  <sheetViews>
    <sheetView view="pageBreakPreview" topLeftCell="A9" zoomScale="42" zoomScaleNormal="39" zoomScaleSheetLayoutView="42" workbookViewId="0">
      <selection activeCell="R6" sqref="R6"/>
    </sheetView>
  </sheetViews>
  <sheetFormatPr defaultRowHeight="15" x14ac:dyDescent="0.25"/>
  <cols>
    <col min="2" max="2" width="8.7109375" customWidth="1"/>
    <col min="7" max="7" width="12.42578125" bestFit="1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46.5" x14ac:dyDescent="0.7">
      <c r="A7" s="12"/>
      <c r="B7" s="13"/>
      <c r="C7" s="24" t="s">
        <v>10</v>
      </c>
      <c r="D7" s="80" t="s">
        <v>55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119.25" customHeight="1" x14ac:dyDescent="0.7">
      <c r="A8" s="12"/>
      <c r="B8" s="13"/>
      <c r="C8" s="24" t="s">
        <v>11</v>
      </c>
      <c r="D8" s="67" t="s">
        <v>56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75.75" customHeight="1" x14ac:dyDescent="0.7">
      <c r="A9" s="12"/>
      <c r="B9" s="13"/>
      <c r="C9" s="24" t="s">
        <v>12</v>
      </c>
      <c r="D9" s="67" t="s">
        <v>57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46.5" x14ac:dyDescent="0.7">
      <c r="A10" s="12"/>
      <c r="B10" s="13"/>
      <c r="C10" s="24" t="s">
        <v>13</v>
      </c>
      <c r="D10" s="80" t="s">
        <v>58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46.5" x14ac:dyDescent="0.7">
      <c r="A11" s="12"/>
      <c r="B11" s="13"/>
      <c r="C11" s="24" t="s">
        <v>14</v>
      </c>
      <c r="D11" s="80" t="s">
        <v>59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2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46.5" x14ac:dyDescent="0.7">
      <c r="A12" s="12"/>
      <c r="B12" s="13"/>
      <c r="C12" s="24" t="s">
        <v>15</v>
      </c>
      <c r="D12" s="80" t="s">
        <v>60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46.5" x14ac:dyDescent="0.7">
      <c r="A13" s="12"/>
      <c r="B13" s="13"/>
      <c r="C13" s="24" t="s">
        <v>16</v>
      </c>
      <c r="D13" s="83" t="s">
        <v>61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46.5" x14ac:dyDescent="0.7">
      <c r="A14" s="12"/>
      <c r="B14" s="13"/>
      <c r="C14" s="24" t="s">
        <v>17</v>
      </c>
      <c r="D14" s="80" t="s">
        <v>62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2"/>
      <c r="P14" s="17"/>
      <c r="Q14" s="13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46.5" x14ac:dyDescent="0.7">
      <c r="A15" s="12"/>
      <c r="B15" s="13"/>
      <c r="C15" s="24" t="s">
        <v>18</v>
      </c>
      <c r="D15" s="80" t="s">
        <v>63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  <c r="P15" s="17"/>
      <c r="Q15" s="13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77.25" customHeight="1" x14ac:dyDescent="0.7">
      <c r="A16" s="12"/>
      <c r="B16" s="13"/>
      <c r="C16" s="24" t="s">
        <v>19</v>
      </c>
      <c r="D16" s="67" t="s">
        <v>64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  <c r="P16" s="17"/>
      <c r="Q16" s="13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76.5" customHeight="1" x14ac:dyDescent="0.7">
      <c r="A17" s="12"/>
      <c r="B17" s="13"/>
      <c r="C17" s="24" t="s">
        <v>35</v>
      </c>
      <c r="D17" s="67" t="s">
        <v>65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17"/>
      <c r="Q17" s="13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111" customHeight="1" x14ac:dyDescent="0.7">
      <c r="A18" s="12"/>
      <c r="B18" s="13"/>
      <c r="C18" s="24" t="s">
        <v>36</v>
      </c>
      <c r="D18" s="67" t="s">
        <v>66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17"/>
      <c r="Q18" s="13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79.5" customHeight="1" x14ac:dyDescent="0.7">
      <c r="A19" s="12"/>
      <c r="B19" s="13"/>
      <c r="C19" s="2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61"/>
      <c r="P19" s="27"/>
      <c r="Q19" s="13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9"/>
    </row>
    <row r="20" spans="1:28" ht="75.75" customHeight="1" x14ac:dyDescent="0.7">
      <c r="A20" s="12"/>
      <c r="B20" s="12"/>
      <c r="C20" s="33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36"/>
      <c r="P20" s="35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9"/>
    </row>
    <row r="21" spans="1:28" ht="46.5" x14ac:dyDescent="0.7">
      <c r="A21" s="12"/>
      <c r="B21" s="12"/>
      <c r="C21" s="12"/>
      <c r="D21" s="12"/>
      <c r="E21" s="12"/>
      <c r="F21" s="12"/>
      <c r="G21" s="7"/>
      <c r="H21" s="7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9"/>
    </row>
    <row r="22" spans="1:28" ht="62.25" customHeight="1" x14ac:dyDescent="0.7">
      <c r="A22" s="12"/>
      <c r="B22" s="12"/>
      <c r="C22" s="12"/>
      <c r="D22" s="12"/>
      <c r="E22" s="12"/>
      <c r="F22" s="12"/>
      <c r="G22" s="7"/>
      <c r="H22" s="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0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ht="46.5" x14ac:dyDescent="0.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9"/>
    </row>
    <row r="39" spans="1:28" ht="46.5" x14ac:dyDescent="0.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"/>
    </row>
    <row r="40" spans="1:28" ht="46.5" x14ac:dyDescent="0.7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9"/>
    </row>
    <row r="41" spans="1:28" ht="46.5" x14ac:dyDescent="0.7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9"/>
    </row>
    <row r="42" spans="1:28" ht="46.5" x14ac:dyDescent="0.7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9"/>
    </row>
    <row r="43" spans="1:28" ht="46.5" x14ac:dyDescent="0.7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9"/>
    </row>
    <row r="44" spans="1:28" ht="46.5" x14ac:dyDescent="0.7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</sheetData>
  <mergeCells count="14">
    <mergeCell ref="D19:N19"/>
    <mergeCell ref="D20:N20"/>
    <mergeCell ref="D7:O7"/>
    <mergeCell ref="D8:O8"/>
    <mergeCell ref="D9:O9"/>
    <mergeCell ref="D10:O10"/>
    <mergeCell ref="D11:O11"/>
    <mergeCell ref="D12:O12"/>
    <mergeCell ref="D13:O13"/>
    <mergeCell ref="D14:O14"/>
    <mergeCell ref="D15:O15"/>
    <mergeCell ref="D16:O16"/>
    <mergeCell ref="D18:O18"/>
    <mergeCell ref="D17:O17"/>
  </mergeCells>
  <pageMargins left="0.7" right="0.7" top="0.75" bottom="0.75" header="0.3" footer="0.3"/>
  <pageSetup paperSize="9" scale="65" orientation="landscape" r:id="rId1"/>
  <rowBreaks count="2" manualBreakCount="2">
    <brk id="8" max="26" man="1"/>
    <brk id="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15</xdr:col>
                    <xdr:colOff>180975</xdr:colOff>
                    <xdr:row>5</xdr:row>
                    <xdr:rowOff>571500</xdr:rowOff>
                  </from>
                  <to>
                    <xdr:col>15</xdr:col>
                    <xdr:colOff>447675</xdr:colOff>
                    <xdr:row>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0</xdr:rowOff>
                  </from>
                  <to>
                    <xdr:col>15</xdr:col>
                    <xdr:colOff>447675</xdr:colOff>
                    <xdr:row>7</xdr:row>
                    <xdr:rowOff>1495425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0</xdr:rowOff>
                  </from>
                  <to>
                    <xdr:col>15</xdr:col>
                    <xdr:colOff>457200</xdr:colOff>
                    <xdr:row>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9</xdr:row>
                    <xdr:rowOff>0</xdr:rowOff>
                  </from>
                  <to>
                    <xdr:col>15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0</xdr:rowOff>
                  </from>
                  <to>
                    <xdr:col>15</xdr:col>
                    <xdr:colOff>447675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0</xdr:rowOff>
                  </from>
                  <to>
                    <xdr:col>15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9525</xdr:rowOff>
                  </from>
                  <to>
                    <xdr:col>15</xdr:col>
                    <xdr:colOff>447675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15</xdr:col>
                    <xdr:colOff>180975</xdr:colOff>
                    <xdr:row>15</xdr:row>
                    <xdr:rowOff>9525</xdr:rowOff>
                  </from>
                  <to>
                    <xdr:col>15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15</xdr:col>
                    <xdr:colOff>180975</xdr:colOff>
                    <xdr:row>16</xdr:row>
                    <xdr:rowOff>0</xdr:rowOff>
                  </from>
                  <to>
                    <xdr:col>15</xdr:col>
                    <xdr:colOff>447675</xdr:colOff>
                    <xdr:row>16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15</xdr:col>
                    <xdr:colOff>180975</xdr:colOff>
                    <xdr:row>17</xdr:row>
                    <xdr:rowOff>0</xdr:rowOff>
                  </from>
                  <to>
                    <xdr:col>15</xdr:col>
                    <xdr:colOff>447675</xdr:colOff>
                    <xdr:row>17</xdr:row>
                    <xdr:rowOff>1266825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B59"/>
  <sheetViews>
    <sheetView view="pageBreakPreview" topLeftCell="A6" zoomScale="33" zoomScaleNormal="41" zoomScaleSheetLayoutView="21" workbookViewId="0">
      <selection activeCell="P11" sqref="P11"/>
    </sheetView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  <col min="18" max="18" width="9.140625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95.25" customHeight="1" x14ac:dyDescent="0.7">
      <c r="A7" s="12"/>
      <c r="B7" s="13"/>
      <c r="C7" s="24" t="s">
        <v>10</v>
      </c>
      <c r="D7" s="75" t="s">
        <v>70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102.75" customHeight="1" x14ac:dyDescent="0.7">
      <c r="A8" s="12"/>
      <c r="B8" s="13"/>
      <c r="C8" s="24" t="s">
        <v>11</v>
      </c>
      <c r="D8" s="75" t="s">
        <v>71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95.25" customHeight="1" x14ac:dyDescent="0.7">
      <c r="A9" s="12"/>
      <c r="B9" s="13"/>
      <c r="C9" s="24" t="s">
        <v>12</v>
      </c>
      <c r="D9" s="75" t="s">
        <v>50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87" customHeight="1" x14ac:dyDescent="0.7">
      <c r="A10" s="12"/>
      <c r="B10" s="13"/>
      <c r="C10" s="24" t="s">
        <v>13</v>
      </c>
      <c r="D10" s="75" t="s">
        <v>72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65.25" customHeight="1" x14ac:dyDescent="0.7">
      <c r="A11" s="12"/>
      <c r="B11" s="13"/>
      <c r="C11" s="24" t="s">
        <v>14</v>
      </c>
      <c r="D11" s="75" t="s">
        <v>62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102.75" customHeight="1" x14ac:dyDescent="0.7">
      <c r="A12" s="12"/>
      <c r="B12" s="13"/>
      <c r="C12" s="24" t="s">
        <v>15</v>
      </c>
      <c r="D12" s="75" t="s">
        <v>73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108.75" customHeight="1" x14ac:dyDescent="0.7">
      <c r="A13" s="12"/>
      <c r="B13" s="13"/>
      <c r="C13" s="24" t="s">
        <v>16</v>
      </c>
      <c r="D13" s="75" t="s">
        <v>74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36" customHeight="1" x14ac:dyDescent="0.7">
      <c r="A14" s="12"/>
      <c r="B14" s="27"/>
      <c r="C14" s="28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27"/>
      <c r="Q14" s="27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60" customHeight="1" x14ac:dyDescent="0.7">
      <c r="A15" s="12"/>
      <c r="B15" s="35"/>
      <c r="C15" s="3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5"/>
      <c r="Q15" s="35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x14ac:dyDescent="0.7">
      <c r="A16" s="12"/>
      <c r="B16" s="12"/>
      <c r="C16" s="12"/>
      <c r="D16" s="12"/>
      <c r="E16" s="12"/>
      <c r="F16" s="12"/>
      <c r="G16" s="7"/>
      <c r="H16" s="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46.5" x14ac:dyDescent="0.7">
      <c r="A17" s="12"/>
      <c r="B17" s="12"/>
      <c r="C17" s="12"/>
      <c r="D17" s="12"/>
      <c r="E17" s="12"/>
      <c r="F17" s="12"/>
      <c r="G17" s="7"/>
      <c r="H17" s="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46.5" x14ac:dyDescent="0.7">
      <c r="A18" s="12"/>
      <c r="B18" s="12"/>
      <c r="C18" s="12"/>
      <c r="D18" s="12"/>
      <c r="E18" s="12"/>
      <c r="F18" s="12"/>
      <c r="G18" s="7"/>
      <c r="H18" s="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46.5" x14ac:dyDescent="0.7">
      <c r="A19" s="11"/>
      <c r="B19" s="11"/>
      <c r="C19" s="11"/>
      <c r="D19" s="11"/>
      <c r="E19" s="11"/>
      <c r="F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</row>
    <row r="20" spans="1:28" ht="46.5" x14ac:dyDescent="0.7">
      <c r="A20" s="11"/>
      <c r="B20" s="11"/>
      <c r="C20" s="11"/>
      <c r="D20" s="11"/>
      <c r="E20" s="11"/>
      <c r="F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</row>
    <row r="21" spans="1:28" ht="46.5" x14ac:dyDescent="0.7">
      <c r="A21" s="11"/>
      <c r="B21" s="11"/>
      <c r="C21" s="11"/>
      <c r="D21" s="11"/>
      <c r="E21" s="11"/>
      <c r="F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</row>
    <row r="22" spans="1:28" ht="46.5" x14ac:dyDescent="0.7">
      <c r="A22" s="11"/>
      <c r="B22" s="11"/>
      <c r="C22" s="11"/>
      <c r="D22" s="11"/>
      <c r="E22" s="11"/>
      <c r="F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</sheetData>
  <mergeCells count="9">
    <mergeCell ref="D13:O13"/>
    <mergeCell ref="D14:O14"/>
    <mergeCell ref="D15:O15"/>
    <mergeCell ref="D7:O7"/>
    <mergeCell ref="D8:O8"/>
    <mergeCell ref="D9:O9"/>
    <mergeCell ref="D10:O10"/>
    <mergeCell ref="D11:O11"/>
    <mergeCell ref="D12:O12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6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7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9525</xdr:rowOff>
                  </from>
                  <to>
                    <xdr:col>15</xdr:col>
                    <xdr:colOff>457200</xdr:colOff>
                    <xdr:row>8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8</xdr:row>
                    <xdr:rowOff>1028700</xdr:rowOff>
                  </from>
                  <to>
                    <xdr:col>15</xdr:col>
                    <xdr:colOff>438150</xdr:colOff>
                    <xdr:row>9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11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0</xdr:rowOff>
                  </from>
                  <to>
                    <xdr:col>15</xdr:col>
                    <xdr:colOff>447675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B66"/>
  <sheetViews>
    <sheetView view="pageBreakPreview" zoomScale="34" zoomScaleNormal="23" workbookViewId="0">
      <selection activeCell="U27" sqref="U27"/>
    </sheetView>
  </sheetViews>
  <sheetFormatPr defaultRowHeight="15" x14ac:dyDescent="0.25"/>
  <sheetData>
    <row r="1" spans="1:28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B63"/>
  <sheetViews>
    <sheetView view="pageBreakPreview" topLeftCell="A7" zoomScale="40" zoomScaleNormal="29" zoomScaleSheetLayoutView="29" workbookViewId="0">
      <selection activeCell="Z8" sqref="Z8"/>
    </sheetView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121.5" customHeight="1" x14ac:dyDescent="0.7">
      <c r="A7" s="12"/>
      <c r="B7" s="13"/>
      <c r="C7" s="24" t="s">
        <v>10</v>
      </c>
      <c r="D7" s="75" t="s">
        <v>79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46.5" x14ac:dyDescent="0.7">
      <c r="A8" s="12"/>
      <c r="B8" s="13"/>
      <c r="C8" s="24" t="s">
        <v>11</v>
      </c>
      <c r="D8" s="75" t="s">
        <v>80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46.5" x14ac:dyDescent="0.7">
      <c r="A9" s="12"/>
      <c r="B9" s="13"/>
      <c r="C9" s="24" t="s">
        <v>12</v>
      </c>
      <c r="D9" s="75" t="s">
        <v>81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46.5" x14ac:dyDescent="0.7">
      <c r="A10" s="12"/>
      <c r="B10" s="13"/>
      <c r="C10" s="24" t="s">
        <v>13</v>
      </c>
      <c r="D10" s="75" t="s">
        <v>82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121.5" customHeight="1" x14ac:dyDescent="0.7">
      <c r="A11" s="12"/>
      <c r="B11" s="13"/>
      <c r="C11" s="24" t="s">
        <v>14</v>
      </c>
      <c r="D11" s="75" t="s">
        <v>83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46.5" x14ac:dyDescent="0.7">
      <c r="A12" s="12"/>
      <c r="B12" s="13"/>
      <c r="C12" s="24" t="s">
        <v>15</v>
      </c>
      <c r="D12" s="75" t="s">
        <v>62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116.25" customHeight="1" x14ac:dyDescent="0.7">
      <c r="A13" s="12"/>
      <c r="B13" s="13"/>
      <c r="C13" s="24" t="s">
        <v>16</v>
      </c>
      <c r="D13" s="75" t="s">
        <v>84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83.25" customHeight="1" x14ac:dyDescent="0.7">
      <c r="A14" s="12"/>
      <c r="B14" s="13"/>
      <c r="C14" s="24" t="s">
        <v>17</v>
      </c>
      <c r="D14" s="75" t="s">
        <v>85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  <c r="P14" s="17"/>
      <c r="Q14" s="13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69.75" customHeight="1" x14ac:dyDescent="0.7">
      <c r="A15" s="12"/>
      <c r="B15" s="13"/>
      <c r="C15" s="28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7"/>
      <c r="Q15" s="13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hidden="1" x14ac:dyDescent="0.7">
      <c r="A16" s="12"/>
      <c r="B16" s="13"/>
      <c r="C16" s="39" t="s">
        <v>19</v>
      </c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13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9.75" hidden="1" customHeight="1" x14ac:dyDescent="0.7">
      <c r="A17" s="12"/>
      <c r="B17" s="13"/>
      <c r="C17" s="30" t="s">
        <v>35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31"/>
      <c r="P17" s="32"/>
      <c r="Q17" s="13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24" customHeight="1" x14ac:dyDescent="0.7">
      <c r="A18" s="12"/>
      <c r="B18" s="12"/>
      <c r="C18" s="33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36"/>
      <c r="P18" s="35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27" customHeight="1" x14ac:dyDescent="0.7">
      <c r="A19" s="12"/>
      <c r="B19" s="12"/>
      <c r="C19" s="33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34"/>
      <c r="P19" s="35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9"/>
    </row>
    <row r="20" spans="1:28" ht="46.5" x14ac:dyDescent="0.7">
      <c r="A20" s="12"/>
      <c r="B20" s="12"/>
      <c r="C20" s="12"/>
      <c r="D20" s="12"/>
      <c r="E20" s="12"/>
      <c r="F20" s="12"/>
      <c r="G20" s="7"/>
      <c r="H20" s="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9"/>
    </row>
    <row r="21" spans="1:28" ht="46.5" x14ac:dyDescent="0.7">
      <c r="A21" s="12"/>
      <c r="B21" s="12"/>
      <c r="C21" s="12"/>
      <c r="D21" s="12"/>
      <c r="E21" s="12"/>
      <c r="F21" s="12"/>
      <c r="G21" s="7"/>
      <c r="H21" s="7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9"/>
    </row>
    <row r="22" spans="1:28" ht="46.5" x14ac:dyDescent="0.7">
      <c r="A22" s="12"/>
      <c r="B22" s="12"/>
      <c r="C22" s="12"/>
      <c r="D22" s="12"/>
      <c r="E22" s="12"/>
      <c r="F22" s="12"/>
      <c r="G22" s="7"/>
      <c r="H22" s="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0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ht="46.5" x14ac:dyDescent="0.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9"/>
    </row>
    <row r="39" spans="1:28" ht="46.5" x14ac:dyDescent="0.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"/>
    </row>
    <row r="40" spans="1:28" ht="46.5" x14ac:dyDescent="0.7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9"/>
    </row>
    <row r="41" spans="1:28" ht="46.5" x14ac:dyDescent="0.7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</sheetData>
  <mergeCells count="12">
    <mergeCell ref="D14:O14"/>
    <mergeCell ref="D15:O15"/>
    <mergeCell ref="D17:N17"/>
    <mergeCell ref="D18:N18"/>
    <mergeCell ref="D19:N19"/>
    <mergeCell ref="D13:O13"/>
    <mergeCell ref="D7:O7"/>
    <mergeCell ref="D8:O8"/>
    <mergeCell ref="D9:O9"/>
    <mergeCell ref="D10:O10"/>
    <mergeCell ref="D12:O12"/>
    <mergeCell ref="D11:O11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6</xdr:row>
                    <xdr:rowOff>1533525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590550</xdr:rowOff>
                  </from>
                  <to>
                    <xdr:col>15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0</xdr:rowOff>
                  </from>
                  <to>
                    <xdr:col>15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8</xdr:row>
                    <xdr:rowOff>590550</xdr:rowOff>
                  </from>
                  <to>
                    <xdr:col>15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923925</xdr:rowOff>
                  </from>
                  <to>
                    <xdr:col>15</xdr:col>
                    <xdr:colOff>447675</xdr:colOff>
                    <xdr:row>12</xdr:row>
                    <xdr:rowOff>1466850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1476375</xdr:rowOff>
                  </from>
                  <to>
                    <xdr:col>15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B58"/>
  <sheetViews>
    <sheetView view="pageBreakPreview" topLeftCell="A9" zoomScale="42" zoomScaleNormal="45" zoomScaleSheetLayoutView="42" workbookViewId="0">
      <selection activeCell="P11" sqref="P11"/>
    </sheetView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  <col min="18" max="18" width="9.140625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53.25" customHeight="1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117" customHeight="1" x14ac:dyDescent="0.7">
      <c r="A7" s="12"/>
      <c r="B7" s="13"/>
      <c r="C7" s="24" t="s">
        <v>10</v>
      </c>
      <c r="D7" s="88" t="s">
        <v>86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141.75" customHeight="1" x14ac:dyDescent="0.7">
      <c r="A8" s="12"/>
      <c r="B8" s="13"/>
      <c r="C8" s="24" t="s">
        <v>11</v>
      </c>
      <c r="D8" s="88" t="s">
        <v>87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90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146.25" customHeight="1" x14ac:dyDescent="0.7">
      <c r="A9" s="12"/>
      <c r="B9" s="13"/>
      <c r="C9" s="24" t="s">
        <v>12</v>
      </c>
      <c r="D9" s="88" t="s">
        <v>88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125.25" customHeight="1" x14ac:dyDescent="0.7">
      <c r="A10" s="12"/>
      <c r="B10" s="13"/>
      <c r="C10" s="24" t="s">
        <v>13</v>
      </c>
      <c r="D10" s="88" t="s">
        <v>89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0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146.25" customHeight="1" x14ac:dyDescent="0.7">
      <c r="A11" s="12"/>
      <c r="B11" s="13"/>
      <c r="C11" s="24" t="s">
        <v>14</v>
      </c>
      <c r="D11" s="88" t="s">
        <v>90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139.5" customHeight="1" x14ac:dyDescent="0.7">
      <c r="A12" s="12"/>
      <c r="B12" s="13"/>
      <c r="C12" s="24" t="s">
        <v>15</v>
      </c>
      <c r="D12" s="88" t="s">
        <v>91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54" customHeight="1" x14ac:dyDescent="0.7">
      <c r="A13" s="12"/>
      <c r="B13" s="13"/>
      <c r="C13" s="28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27"/>
      <c r="Q13" s="27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60.75" customHeight="1" x14ac:dyDescent="0.7">
      <c r="A14" s="12"/>
      <c r="B14" s="35"/>
      <c r="C14" s="3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5"/>
      <c r="Q14" s="35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46.5" x14ac:dyDescent="0.7">
      <c r="A15" s="12"/>
      <c r="B15" s="12"/>
      <c r="C15" s="12"/>
      <c r="D15" s="12"/>
      <c r="E15" s="12"/>
      <c r="F15" s="12"/>
      <c r="G15" s="7"/>
      <c r="H15" s="7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x14ac:dyDescent="0.7">
      <c r="A16" s="12"/>
      <c r="B16" s="12"/>
      <c r="C16" s="12"/>
      <c r="D16" s="12"/>
      <c r="E16" s="12"/>
      <c r="F16" s="12"/>
      <c r="G16" s="7"/>
      <c r="H16" s="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46.5" x14ac:dyDescent="0.7">
      <c r="A17" s="12"/>
      <c r="B17" s="12"/>
      <c r="C17" s="12"/>
      <c r="D17" s="12"/>
      <c r="E17" s="12"/>
      <c r="F17" s="12"/>
      <c r="G17" s="7"/>
      <c r="H17" s="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46.5" x14ac:dyDescent="0.7">
      <c r="A18" s="11"/>
      <c r="B18" s="11"/>
      <c r="C18" s="11"/>
      <c r="D18" s="11"/>
      <c r="E18" s="11"/>
      <c r="F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9"/>
    </row>
    <row r="19" spans="1:28" ht="46.5" x14ac:dyDescent="0.7">
      <c r="A19" s="11"/>
      <c r="B19" s="11"/>
      <c r="C19" s="11"/>
      <c r="D19" s="11"/>
      <c r="E19" s="11"/>
      <c r="F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</row>
    <row r="20" spans="1:28" ht="46.5" x14ac:dyDescent="0.7">
      <c r="A20" s="11"/>
      <c r="B20" s="11"/>
      <c r="C20" s="11"/>
      <c r="D20" s="11"/>
      <c r="E20" s="11"/>
      <c r="F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</row>
    <row r="21" spans="1:28" ht="46.5" x14ac:dyDescent="0.7">
      <c r="A21" s="11"/>
      <c r="B21" s="11"/>
      <c r="C21" s="11"/>
      <c r="D21" s="11"/>
      <c r="E21" s="11"/>
      <c r="F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</row>
    <row r="22" spans="1:28" ht="46.5" x14ac:dyDescent="0.7">
      <c r="A22" s="11"/>
      <c r="B22" s="11"/>
      <c r="C22" s="11"/>
      <c r="D22" s="11"/>
      <c r="E22" s="11"/>
      <c r="F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/>
    </row>
    <row r="23" spans="1:28" ht="46.5" x14ac:dyDescent="0.7">
      <c r="A23" s="11"/>
      <c r="B23" s="11"/>
      <c r="C23" s="11"/>
      <c r="D23" s="11"/>
      <c r="E23" s="11"/>
      <c r="F23" s="11"/>
      <c r="G23" s="10"/>
      <c r="H23" s="1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</sheetData>
  <mergeCells count="8">
    <mergeCell ref="D13:O13"/>
    <mergeCell ref="D14:O14"/>
    <mergeCell ref="D7:O7"/>
    <mergeCell ref="D8:O8"/>
    <mergeCell ref="D9:O9"/>
    <mergeCell ref="D10:O10"/>
    <mergeCell ref="D11:O11"/>
    <mergeCell ref="D12:O12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6</xdr:row>
                    <xdr:rowOff>1466850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7</xdr:row>
                    <xdr:rowOff>1790700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9525</xdr:rowOff>
                  </from>
                  <to>
                    <xdr:col>15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9</xdr:row>
                    <xdr:rowOff>0</xdr:rowOff>
                  </from>
                  <to>
                    <xdr:col>15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B57"/>
  <sheetViews>
    <sheetView view="pageBreakPreview" topLeftCell="A8" zoomScale="33" zoomScaleNormal="36" zoomScaleSheetLayoutView="33" workbookViewId="0">
      <selection activeCell="AA10" sqref="AA10"/>
    </sheetView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  <col min="18" max="18" width="9.140625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53.25" customHeight="1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156" customHeight="1" x14ac:dyDescent="0.7">
      <c r="A7" s="12"/>
      <c r="B7" s="13"/>
      <c r="C7" s="24" t="s">
        <v>10</v>
      </c>
      <c r="D7" s="75" t="s">
        <v>92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132" customHeight="1" x14ac:dyDescent="0.7">
      <c r="A8" s="12"/>
      <c r="B8" s="13"/>
      <c r="C8" s="24" t="s">
        <v>11</v>
      </c>
      <c r="D8" s="75" t="s">
        <v>93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169.5" customHeight="1" x14ac:dyDescent="0.7">
      <c r="A9" s="12"/>
      <c r="B9" s="13"/>
      <c r="C9" s="24" t="s">
        <v>12</v>
      </c>
      <c r="D9" s="75" t="s">
        <v>94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127.5" customHeight="1" x14ac:dyDescent="0.7">
      <c r="A10" s="12"/>
      <c r="B10" s="13"/>
      <c r="C10" s="24" t="s">
        <v>13</v>
      </c>
      <c r="D10" s="75" t="s">
        <v>95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165" customHeight="1" x14ac:dyDescent="0.7">
      <c r="A11" s="12"/>
      <c r="B11" s="13"/>
      <c r="C11" s="24" t="s">
        <v>14</v>
      </c>
      <c r="D11" s="75" t="s">
        <v>96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45" customHeight="1" x14ac:dyDescent="0.7">
      <c r="A12" s="12"/>
      <c r="B12" s="27"/>
      <c r="C12" s="28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27"/>
      <c r="Q12" s="27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54" customHeight="1" x14ac:dyDescent="0.7">
      <c r="A13" s="12"/>
      <c r="B13" s="35"/>
      <c r="C13" s="33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35"/>
      <c r="Q13" s="35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46.5" x14ac:dyDescent="0.7">
      <c r="A14" s="12"/>
      <c r="B14" s="12"/>
      <c r="C14" s="12"/>
      <c r="D14" s="12"/>
      <c r="E14" s="12"/>
      <c r="F14" s="12"/>
      <c r="G14" s="7"/>
      <c r="H14" s="7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46.5" x14ac:dyDescent="0.7">
      <c r="A15" s="12"/>
      <c r="B15" s="12"/>
      <c r="C15" s="12"/>
      <c r="D15" s="12"/>
      <c r="E15" s="12"/>
      <c r="F15" s="12"/>
      <c r="G15" s="7"/>
      <c r="H15" s="7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x14ac:dyDescent="0.7">
      <c r="A16" s="12"/>
      <c r="B16" s="12"/>
      <c r="C16" s="12"/>
      <c r="D16" s="12"/>
      <c r="E16" s="12"/>
      <c r="F16" s="12"/>
      <c r="G16" s="7"/>
      <c r="H16" s="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46.5" x14ac:dyDescent="0.7">
      <c r="A17" s="11"/>
      <c r="B17" s="11"/>
      <c r="C17" s="11"/>
      <c r="D17" s="11"/>
      <c r="E17" s="11"/>
      <c r="F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9"/>
    </row>
    <row r="18" spans="1:28" ht="46.5" x14ac:dyDescent="0.7">
      <c r="A18" s="11"/>
      <c r="B18" s="11"/>
      <c r="C18" s="11"/>
      <c r="D18" s="11"/>
      <c r="E18" s="11"/>
      <c r="F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9"/>
    </row>
    <row r="19" spans="1:28" ht="46.5" x14ac:dyDescent="0.7">
      <c r="A19" s="11"/>
      <c r="B19" s="11"/>
      <c r="C19" s="11"/>
      <c r="D19" s="11"/>
      <c r="E19" s="11"/>
      <c r="F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</row>
    <row r="20" spans="1:28" ht="46.5" x14ac:dyDescent="0.7">
      <c r="A20" s="11"/>
      <c r="B20" s="11"/>
      <c r="C20" s="11"/>
      <c r="D20" s="11"/>
      <c r="E20" s="11"/>
      <c r="F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</row>
    <row r="21" spans="1:28" ht="46.5" x14ac:dyDescent="0.7">
      <c r="A21" s="11"/>
      <c r="B21" s="11"/>
      <c r="C21" s="11"/>
      <c r="D21" s="11"/>
      <c r="E21" s="11"/>
      <c r="F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</row>
    <row r="22" spans="1:28" ht="46.5" x14ac:dyDescent="0.7">
      <c r="A22" s="11"/>
      <c r="B22" s="11"/>
      <c r="C22" s="11"/>
      <c r="D22" s="11"/>
      <c r="E22" s="11"/>
      <c r="F22" s="11"/>
      <c r="G22" s="10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/>
    </row>
    <row r="23" spans="1:28" ht="46.5" x14ac:dyDescent="0.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</sheetData>
  <mergeCells count="7">
    <mergeCell ref="D13:O13"/>
    <mergeCell ref="D7:O7"/>
    <mergeCell ref="D8:O8"/>
    <mergeCell ref="D9:O9"/>
    <mergeCell ref="D10:O10"/>
    <mergeCell ref="D11:O11"/>
    <mergeCell ref="D12:O12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6</xdr:row>
                    <xdr:rowOff>1466850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9525</xdr:rowOff>
                  </from>
                  <to>
                    <xdr:col>15</xdr:col>
                    <xdr:colOff>457200</xdr:colOff>
                    <xdr:row>8</xdr:row>
                    <xdr:rowOff>1857375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10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9</xdr:row>
                    <xdr:rowOff>0</xdr:rowOff>
                  </from>
                  <to>
                    <xdr:col>15</xdr:col>
                    <xdr:colOff>438150</xdr:colOff>
                    <xdr:row>9</xdr:row>
                    <xdr:rowOff>1600200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74"/>
  <sheetViews>
    <sheetView view="pageBreakPreview" topLeftCell="A13" zoomScale="36" zoomScaleNormal="42" zoomScaleSheetLayoutView="37" workbookViewId="0"/>
  </sheetViews>
  <sheetFormatPr defaultRowHeight="15" x14ac:dyDescent="0.25"/>
  <sheetData>
    <row r="1" spans="1:28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B59"/>
  <sheetViews>
    <sheetView view="pageBreakPreview" topLeftCell="A8" zoomScale="44" zoomScaleNormal="37" zoomScaleSheetLayoutView="44" workbookViewId="0">
      <selection activeCell="P12" sqref="P12"/>
    </sheetView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  <col min="18" max="18" width="9.140625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95.25" customHeight="1" x14ac:dyDescent="0.7">
      <c r="A7" s="12"/>
      <c r="B7" s="13"/>
      <c r="C7" s="24" t="s">
        <v>10</v>
      </c>
      <c r="D7" s="75" t="s">
        <v>103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110.25" customHeight="1" x14ac:dyDescent="0.7">
      <c r="A8" s="12"/>
      <c r="B8" s="13"/>
      <c r="C8" s="24" t="s">
        <v>11</v>
      </c>
      <c r="D8" s="75" t="s">
        <v>104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95.25" customHeight="1" x14ac:dyDescent="0.7">
      <c r="A9" s="12"/>
      <c r="B9" s="13"/>
      <c r="C9" s="24" t="s">
        <v>12</v>
      </c>
      <c r="D9" s="75" t="s">
        <v>105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87" customHeight="1" x14ac:dyDescent="0.7">
      <c r="A10" s="12"/>
      <c r="B10" s="13"/>
      <c r="C10" s="24" t="s">
        <v>13</v>
      </c>
      <c r="D10" s="75" t="s">
        <v>106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131.25" customHeight="1" x14ac:dyDescent="0.7">
      <c r="A11" s="12"/>
      <c r="B11" s="13"/>
      <c r="C11" s="24" t="s">
        <v>14</v>
      </c>
      <c r="D11" s="75" t="s">
        <v>107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158.25" customHeight="1" x14ac:dyDescent="0.7">
      <c r="A12" s="12"/>
      <c r="B12" s="13"/>
      <c r="C12" s="24" t="s">
        <v>15</v>
      </c>
      <c r="D12" s="93" t="s">
        <v>108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63.75" customHeight="1" x14ac:dyDescent="0.7">
      <c r="A13" s="12"/>
      <c r="B13" s="13"/>
      <c r="C13" s="28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2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36" customHeight="1" x14ac:dyDescent="0.7">
      <c r="A14" s="12"/>
      <c r="B14" s="35"/>
      <c r="C14" s="3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5"/>
      <c r="Q14" s="35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26.25" customHeight="1" x14ac:dyDescent="0.7">
      <c r="A15" s="12"/>
      <c r="B15" s="35"/>
      <c r="C15" s="3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5"/>
      <c r="Q15" s="35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x14ac:dyDescent="0.7">
      <c r="A16" s="12"/>
      <c r="B16" s="12"/>
      <c r="C16" s="12"/>
      <c r="D16" s="12"/>
      <c r="E16" s="12"/>
      <c r="F16" s="12"/>
      <c r="G16" s="7"/>
      <c r="H16" s="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46.5" x14ac:dyDescent="0.7">
      <c r="A17" s="12"/>
      <c r="B17" s="12"/>
      <c r="C17" s="12"/>
      <c r="D17" s="12"/>
      <c r="E17" s="12"/>
      <c r="F17" s="12"/>
      <c r="G17" s="7"/>
      <c r="H17" s="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46.5" x14ac:dyDescent="0.7">
      <c r="A18" s="12"/>
      <c r="B18" s="12"/>
      <c r="C18" s="12"/>
      <c r="D18" s="12"/>
      <c r="E18" s="12"/>
      <c r="F18" s="12"/>
      <c r="G18" s="7"/>
      <c r="H18" s="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46.5" x14ac:dyDescent="0.7">
      <c r="A19" s="11"/>
      <c r="B19" s="11"/>
      <c r="C19" s="11"/>
      <c r="D19" s="11"/>
      <c r="E19" s="11"/>
      <c r="F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</row>
    <row r="20" spans="1:28" ht="46.5" x14ac:dyDescent="0.7">
      <c r="A20" s="11"/>
      <c r="B20" s="11"/>
      <c r="C20" s="11"/>
      <c r="D20" s="11"/>
      <c r="E20" s="11"/>
      <c r="F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</row>
    <row r="21" spans="1:28" ht="46.5" x14ac:dyDescent="0.7">
      <c r="A21" s="11"/>
      <c r="B21" s="11"/>
      <c r="C21" s="11"/>
      <c r="D21" s="11"/>
      <c r="E21" s="11"/>
      <c r="F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</row>
    <row r="22" spans="1:28" ht="46.5" x14ac:dyDescent="0.7">
      <c r="A22" s="11"/>
      <c r="B22" s="11"/>
      <c r="C22" s="11"/>
      <c r="D22" s="11"/>
      <c r="E22" s="11"/>
      <c r="F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</sheetData>
  <mergeCells count="9">
    <mergeCell ref="D13:O13"/>
    <mergeCell ref="D14:O14"/>
    <mergeCell ref="D15:O15"/>
    <mergeCell ref="D7:O7"/>
    <mergeCell ref="D8:O8"/>
    <mergeCell ref="D9:O9"/>
    <mergeCell ref="D10:O10"/>
    <mergeCell ref="D11:O11"/>
    <mergeCell ref="D12:O12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6</xdr:row>
                    <xdr:rowOff>1200150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9525</xdr:rowOff>
                  </from>
                  <to>
                    <xdr:col>15</xdr:col>
                    <xdr:colOff>457200</xdr:colOff>
                    <xdr:row>8</xdr:row>
                    <xdr:rowOff>1200150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10</xdr:row>
                    <xdr:rowOff>1657350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9</xdr:row>
                    <xdr:rowOff>19050</xdr:rowOff>
                  </from>
                  <to>
                    <xdr:col>15</xdr:col>
                    <xdr:colOff>438150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B59"/>
  <sheetViews>
    <sheetView view="pageBreakPreview" topLeftCell="A8" zoomScale="35" zoomScaleNormal="37" zoomScaleSheetLayoutView="35" workbookViewId="0"/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  <col min="18" max="18" width="9.140625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95.25" customHeight="1" x14ac:dyDescent="0.7">
      <c r="A7" s="12"/>
      <c r="B7" s="13"/>
      <c r="C7" s="24" t="s">
        <v>10</v>
      </c>
      <c r="D7" s="75" t="s">
        <v>109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149.25" customHeight="1" x14ac:dyDescent="0.7">
      <c r="A8" s="12"/>
      <c r="B8" s="13"/>
      <c r="C8" s="24" t="s">
        <v>11</v>
      </c>
      <c r="D8" s="75" t="s">
        <v>110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95.25" customHeight="1" x14ac:dyDescent="0.7">
      <c r="A9" s="12"/>
      <c r="B9" s="13"/>
      <c r="C9" s="24" t="s">
        <v>12</v>
      </c>
      <c r="D9" s="75" t="s">
        <v>111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87" customHeight="1" x14ac:dyDescent="0.7">
      <c r="A10" s="12"/>
      <c r="B10" s="13"/>
      <c r="C10" s="24" t="s">
        <v>13</v>
      </c>
      <c r="D10" s="75" t="s">
        <v>112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65.25" customHeight="1" x14ac:dyDescent="0.7">
      <c r="A11" s="12"/>
      <c r="B11" s="13"/>
      <c r="C11" s="24" t="s">
        <v>14</v>
      </c>
      <c r="D11" s="75" t="s">
        <v>113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120.75" customHeight="1" x14ac:dyDescent="0.7">
      <c r="A12" s="12"/>
      <c r="B12" s="13"/>
      <c r="C12" s="24" t="s">
        <v>15</v>
      </c>
      <c r="D12" s="75" t="s">
        <v>114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121.5" customHeight="1" x14ac:dyDescent="0.7">
      <c r="A13" s="12"/>
      <c r="B13" s="13"/>
      <c r="C13" s="24" t="s">
        <v>16</v>
      </c>
      <c r="D13" s="75" t="s">
        <v>115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36" customHeight="1" x14ac:dyDescent="0.7">
      <c r="A14" s="12"/>
      <c r="B14" s="27"/>
      <c r="C14" s="28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27"/>
      <c r="Q14" s="27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60" customHeight="1" x14ac:dyDescent="0.7">
      <c r="A15" s="12"/>
      <c r="B15" s="35"/>
      <c r="C15" s="3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5"/>
      <c r="Q15" s="35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x14ac:dyDescent="0.7">
      <c r="A16" s="12"/>
      <c r="B16" s="12"/>
      <c r="C16" s="12"/>
      <c r="D16" s="12"/>
      <c r="E16" s="12"/>
      <c r="F16" s="12"/>
      <c r="G16" s="7"/>
      <c r="H16" s="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46.5" x14ac:dyDescent="0.7">
      <c r="A17" s="12"/>
      <c r="B17" s="12"/>
      <c r="C17" s="12"/>
      <c r="D17" s="12"/>
      <c r="E17" s="12"/>
      <c r="F17" s="12"/>
      <c r="G17" s="7"/>
      <c r="H17" s="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46.5" x14ac:dyDescent="0.7">
      <c r="A18" s="12"/>
      <c r="B18" s="12"/>
      <c r="C18" s="12"/>
      <c r="D18" s="12"/>
      <c r="E18" s="12"/>
      <c r="F18" s="12"/>
      <c r="G18" s="7"/>
      <c r="H18" s="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46.5" x14ac:dyDescent="0.7">
      <c r="A19" s="11"/>
      <c r="B19" s="11"/>
      <c r="C19" s="11"/>
      <c r="D19" s="11"/>
      <c r="E19" s="11"/>
      <c r="F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</row>
    <row r="20" spans="1:28" ht="46.5" x14ac:dyDescent="0.7">
      <c r="A20" s="11"/>
      <c r="B20" s="11"/>
      <c r="C20" s="11"/>
      <c r="D20" s="11"/>
      <c r="E20" s="11"/>
      <c r="F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</row>
    <row r="21" spans="1:28" ht="46.5" x14ac:dyDescent="0.7">
      <c r="A21" s="11"/>
      <c r="B21" s="11"/>
      <c r="C21" s="11"/>
      <c r="D21" s="11"/>
      <c r="E21" s="11"/>
      <c r="F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</row>
    <row r="22" spans="1:28" ht="46.5" x14ac:dyDescent="0.7">
      <c r="A22" s="11"/>
      <c r="B22" s="11"/>
      <c r="C22" s="11"/>
      <c r="D22" s="11"/>
      <c r="E22" s="11"/>
      <c r="F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</sheetData>
  <mergeCells count="9">
    <mergeCell ref="D13:O13"/>
    <mergeCell ref="D14:O14"/>
    <mergeCell ref="D15:O15"/>
    <mergeCell ref="D7:O7"/>
    <mergeCell ref="D8:O8"/>
    <mergeCell ref="D9:O9"/>
    <mergeCell ref="D10:O10"/>
    <mergeCell ref="D11:O11"/>
    <mergeCell ref="D12:O12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6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7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9525</xdr:rowOff>
                  </from>
                  <to>
                    <xdr:col>15</xdr:col>
                    <xdr:colOff>457200</xdr:colOff>
                    <xdr:row>8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8</xdr:row>
                    <xdr:rowOff>1028700</xdr:rowOff>
                  </from>
                  <to>
                    <xdr:col>15</xdr:col>
                    <xdr:colOff>438150</xdr:colOff>
                    <xdr:row>9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11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1304925</xdr:rowOff>
                  </from>
                  <to>
                    <xdr:col>15</xdr:col>
                    <xdr:colOff>447675</xdr:colOff>
                    <xdr:row>12</xdr:row>
                    <xdr:rowOff>1333500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B59"/>
  <sheetViews>
    <sheetView view="pageBreakPreview" topLeftCell="A10" zoomScale="43" zoomScaleNormal="46" zoomScaleSheetLayoutView="64" workbookViewId="0">
      <selection activeCell="D15" sqref="D15:O15"/>
    </sheetView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  <col min="18" max="18" width="9.140625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95.25" customHeight="1" x14ac:dyDescent="0.7">
      <c r="A7" s="12"/>
      <c r="B7" s="13"/>
      <c r="C7" s="24" t="s">
        <v>10</v>
      </c>
      <c r="D7" s="75" t="s">
        <v>116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110.25" customHeight="1" x14ac:dyDescent="0.7">
      <c r="A8" s="12"/>
      <c r="B8" s="13"/>
      <c r="C8" s="24" t="s">
        <v>11</v>
      </c>
      <c r="D8" s="75" t="s">
        <v>117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95.25" customHeight="1" x14ac:dyDescent="0.7">
      <c r="A9" s="12"/>
      <c r="B9" s="13"/>
      <c r="C9" s="24" t="s">
        <v>12</v>
      </c>
      <c r="D9" s="75" t="s">
        <v>118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108" customHeight="1" x14ac:dyDescent="0.7">
      <c r="A10" s="12"/>
      <c r="B10" s="13"/>
      <c r="C10" s="24" t="s">
        <v>13</v>
      </c>
      <c r="D10" s="75" t="s">
        <v>119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113.25" customHeight="1" x14ac:dyDescent="0.7">
      <c r="A11" s="12"/>
      <c r="B11" s="13"/>
      <c r="C11" s="24" t="s">
        <v>14</v>
      </c>
      <c r="D11" s="75" t="s">
        <v>120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102.75" customHeight="1" x14ac:dyDescent="0.7">
      <c r="A12" s="12"/>
      <c r="B12" s="13"/>
      <c r="C12" s="24" t="s">
        <v>15</v>
      </c>
      <c r="D12" s="93" t="s">
        <v>121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121.5" customHeight="1" x14ac:dyDescent="0.7">
      <c r="A13" s="12"/>
      <c r="B13" s="13"/>
      <c r="C13" s="24" t="s">
        <v>16</v>
      </c>
      <c r="D13" s="75" t="s">
        <v>122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36" customHeight="1" x14ac:dyDescent="0.7">
      <c r="A14" s="12"/>
      <c r="B14" s="27"/>
      <c r="C14" s="28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27"/>
      <c r="Q14" s="27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60" customHeight="1" x14ac:dyDescent="0.7">
      <c r="A15" s="12"/>
      <c r="B15" s="35"/>
      <c r="C15" s="3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5"/>
      <c r="Q15" s="35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x14ac:dyDescent="0.7">
      <c r="A16" s="12"/>
      <c r="B16" s="12"/>
      <c r="C16" s="12"/>
      <c r="D16" s="12"/>
      <c r="E16" s="12"/>
      <c r="F16" s="12"/>
      <c r="G16" s="7"/>
      <c r="H16" s="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46.5" x14ac:dyDescent="0.7">
      <c r="A17" s="12"/>
      <c r="B17" s="12"/>
      <c r="C17" s="12"/>
      <c r="D17" s="12"/>
      <c r="E17" s="12"/>
      <c r="F17" s="12"/>
      <c r="G17" s="7"/>
      <c r="H17" s="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46.5" x14ac:dyDescent="0.7">
      <c r="A18" s="12"/>
      <c r="B18" s="12"/>
      <c r="C18" s="12"/>
      <c r="D18" s="12"/>
      <c r="E18" s="12"/>
      <c r="F18" s="12"/>
      <c r="G18" s="7"/>
      <c r="H18" s="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46.5" x14ac:dyDescent="0.7">
      <c r="A19" s="11"/>
      <c r="B19" s="11"/>
      <c r="C19" s="11"/>
      <c r="D19" s="11"/>
      <c r="E19" s="11"/>
      <c r="F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</row>
    <row r="20" spans="1:28" ht="46.5" x14ac:dyDescent="0.7">
      <c r="A20" s="11"/>
      <c r="B20" s="11"/>
      <c r="C20" s="11"/>
      <c r="D20" s="11"/>
      <c r="E20" s="11"/>
      <c r="F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</row>
    <row r="21" spans="1:28" ht="46.5" x14ac:dyDescent="0.7">
      <c r="A21" s="11"/>
      <c r="B21" s="11"/>
      <c r="C21" s="11"/>
      <c r="D21" s="11"/>
      <c r="E21" s="11"/>
      <c r="F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</row>
    <row r="22" spans="1:28" ht="46.5" x14ac:dyDescent="0.7">
      <c r="A22" s="11"/>
      <c r="B22" s="11"/>
      <c r="C22" s="11"/>
      <c r="D22" s="11"/>
      <c r="E22" s="11"/>
      <c r="F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</sheetData>
  <mergeCells count="9">
    <mergeCell ref="D13:O13"/>
    <mergeCell ref="D14:O14"/>
    <mergeCell ref="D15:O15"/>
    <mergeCell ref="D7:O7"/>
    <mergeCell ref="D8:O8"/>
    <mergeCell ref="D9:O9"/>
    <mergeCell ref="D10:O10"/>
    <mergeCell ref="D11:O11"/>
    <mergeCell ref="D12:O12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6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7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9525</xdr:rowOff>
                  </from>
                  <to>
                    <xdr:col>15</xdr:col>
                    <xdr:colOff>457200</xdr:colOff>
                    <xdr:row>8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10</xdr:row>
                    <xdr:rowOff>1428750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8</xdr:row>
                    <xdr:rowOff>1028700</xdr:rowOff>
                  </from>
                  <to>
                    <xdr:col>15</xdr:col>
                    <xdr:colOff>438150</xdr:colOff>
                    <xdr:row>9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11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0</xdr:rowOff>
                  </from>
                  <to>
                    <xdr:col>15</xdr:col>
                    <xdr:colOff>447675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B59"/>
  <sheetViews>
    <sheetView view="pageBreakPreview" topLeftCell="A8" zoomScale="36" zoomScaleNormal="40" zoomScaleSheetLayoutView="36" workbookViewId="0">
      <selection activeCell="P7" sqref="P7"/>
    </sheetView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  <col min="18" max="18" width="9.140625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191.25" customHeight="1" x14ac:dyDescent="0.7">
      <c r="A7" s="12"/>
      <c r="B7" s="13"/>
      <c r="C7" s="24" t="s">
        <v>10</v>
      </c>
      <c r="D7" s="67" t="s">
        <v>128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202.5" customHeight="1" x14ac:dyDescent="0.7">
      <c r="A8" s="12"/>
      <c r="B8" s="13"/>
      <c r="C8" s="24" t="s">
        <v>11</v>
      </c>
      <c r="D8" s="75" t="s">
        <v>129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75" customHeight="1" x14ac:dyDescent="0.7">
      <c r="A9" s="12"/>
      <c r="B9" s="13"/>
      <c r="C9" s="24" t="s">
        <v>12</v>
      </c>
      <c r="D9" s="67" t="s">
        <v>123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85.5" customHeight="1" x14ac:dyDescent="0.7">
      <c r="A10" s="12"/>
      <c r="B10" s="13"/>
      <c r="C10" s="24" t="s">
        <v>13</v>
      </c>
      <c r="D10" s="75" t="s">
        <v>124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81.75" customHeight="1" x14ac:dyDescent="0.7">
      <c r="A11" s="12"/>
      <c r="B11" s="13"/>
      <c r="C11" s="24" t="s">
        <v>14</v>
      </c>
      <c r="D11" s="67" t="s">
        <v>125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123.75" customHeight="1" x14ac:dyDescent="0.7">
      <c r="A12" s="12"/>
      <c r="B12" s="13"/>
      <c r="C12" s="24" t="s">
        <v>15</v>
      </c>
      <c r="D12" s="75" t="s">
        <v>126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93" customHeight="1" x14ac:dyDescent="0.7">
      <c r="A13" s="12"/>
      <c r="B13" s="13"/>
      <c r="C13" s="24" t="s">
        <v>16</v>
      </c>
      <c r="D13" s="75" t="s">
        <v>127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39" customHeight="1" x14ac:dyDescent="0.7">
      <c r="A14" s="12"/>
      <c r="B14" s="27"/>
      <c r="C14" s="28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27"/>
      <c r="Q14" s="27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60" customHeight="1" x14ac:dyDescent="0.7">
      <c r="A15" s="12"/>
      <c r="B15" s="35"/>
      <c r="C15" s="3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5"/>
      <c r="Q15" s="35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x14ac:dyDescent="0.7">
      <c r="A16" s="12"/>
      <c r="B16" s="12"/>
      <c r="C16" s="12"/>
      <c r="D16" s="12"/>
      <c r="E16" s="12"/>
      <c r="F16" s="12"/>
      <c r="G16" s="7"/>
      <c r="H16" s="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46.5" x14ac:dyDescent="0.7">
      <c r="A17" s="12"/>
      <c r="B17" s="12"/>
      <c r="C17" s="12"/>
      <c r="D17" s="12"/>
      <c r="E17" s="12"/>
      <c r="F17" s="12"/>
      <c r="G17" s="7"/>
      <c r="H17" s="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46.5" x14ac:dyDescent="0.7">
      <c r="A18" s="12"/>
      <c r="B18" s="12"/>
      <c r="C18" s="12"/>
      <c r="D18" s="12"/>
      <c r="E18" s="12"/>
      <c r="F18" s="12"/>
      <c r="G18" s="7"/>
      <c r="H18" s="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46.5" x14ac:dyDescent="0.7">
      <c r="A19" s="11"/>
      <c r="B19" s="11"/>
      <c r="C19" s="11"/>
      <c r="D19" s="11"/>
      <c r="E19" s="11"/>
      <c r="F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</row>
    <row r="20" spans="1:28" ht="46.5" x14ac:dyDescent="0.7">
      <c r="A20" s="11"/>
      <c r="B20" s="11"/>
      <c r="C20" s="11"/>
      <c r="D20" s="11"/>
      <c r="E20" s="11"/>
      <c r="F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</row>
    <row r="21" spans="1:28" ht="46.5" x14ac:dyDescent="0.7">
      <c r="A21" s="11"/>
      <c r="B21" s="11"/>
      <c r="C21" s="11"/>
      <c r="D21" s="11"/>
      <c r="E21" s="11"/>
      <c r="F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</row>
    <row r="22" spans="1:28" ht="46.5" x14ac:dyDescent="0.7">
      <c r="A22" s="11"/>
      <c r="B22" s="11"/>
      <c r="C22" s="11"/>
      <c r="D22" s="11"/>
      <c r="E22" s="11"/>
      <c r="F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</sheetData>
  <mergeCells count="9">
    <mergeCell ref="D13:O13"/>
    <mergeCell ref="D14:O14"/>
    <mergeCell ref="D15:O15"/>
    <mergeCell ref="D7:O7"/>
    <mergeCell ref="D8:O8"/>
    <mergeCell ref="D9:O9"/>
    <mergeCell ref="D10:O10"/>
    <mergeCell ref="D11:O11"/>
    <mergeCell ref="D12:O12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6</xdr:row>
                    <xdr:rowOff>1524000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7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2438400</xdr:rowOff>
                  </from>
                  <to>
                    <xdr:col>15</xdr:col>
                    <xdr:colOff>457200</xdr:colOff>
                    <xdr:row>8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8</xdr:row>
                    <xdr:rowOff>952500</xdr:rowOff>
                  </from>
                  <to>
                    <xdr:col>15</xdr:col>
                    <xdr:colOff>438150</xdr:colOff>
                    <xdr:row>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11</xdr:row>
                    <xdr:rowOff>1438275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1447800</xdr:rowOff>
                  </from>
                  <to>
                    <xdr:col>15</xdr:col>
                    <xdr:colOff>447675</xdr:colOff>
                    <xdr:row>13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B59"/>
  <sheetViews>
    <sheetView view="pageBreakPreview" topLeftCell="A9" zoomScale="39" zoomScaleNormal="37" zoomScaleSheetLayoutView="39" workbookViewId="0"/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  <col min="18" max="18" width="9.140625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95.25" customHeight="1" x14ac:dyDescent="0.7">
      <c r="A7" s="12"/>
      <c r="B7" s="13"/>
      <c r="C7" s="24" t="s">
        <v>10</v>
      </c>
      <c r="D7" s="75" t="s">
        <v>130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169.5" customHeight="1" x14ac:dyDescent="0.7">
      <c r="A8" s="12"/>
      <c r="B8" s="13"/>
      <c r="C8" s="24" t="s">
        <v>11</v>
      </c>
      <c r="D8" s="75" t="s">
        <v>131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188.25" customHeight="1" x14ac:dyDescent="0.7">
      <c r="A9" s="12"/>
      <c r="B9" s="13"/>
      <c r="C9" s="24" t="s">
        <v>12</v>
      </c>
      <c r="D9" s="75" t="s">
        <v>132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129.75" customHeight="1" x14ac:dyDescent="0.7">
      <c r="A10" s="12"/>
      <c r="B10" s="13"/>
      <c r="C10" s="24" t="s">
        <v>13</v>
      </c>
      <c r="D10" s="75" t="s">
        <v>133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89.25" customHeight="1" x14ac:dyDescent="0.7">
      <c r="A11" s="12"/>
      <c r="B11" s="13"/>
      <c r="C11" s="24" t="s">
        <v>14</v>
      </c>
      <c r="D11" s="75" t="s">
        <v>134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102.75" customHeight="1" x14ac:dyDescent="0.7">
      <c r="A12" s="12"/>
      <c r="B12" s="13"/>
      <c r="C12" s="24" t="s">
        <v>15</v>
      </c>
      <c r="D12" s="75" t="s">
        <v>135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105" customHeight="1" x14ac:dyDescent="0.7">
      <c r="A13" s="12"/>
      <c r="B13" s="13"/>
      <c r="C13" s="24" t="s">
        <v>16</v>
      </c>
      <c r="D13" s="75" t="s">
        <v>136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36" customHeight="1" x14ac:dyDescent="0.7">
      <c r="A14" s="12"/>
      <c r="B14" s="27"/>
      <c r="C14" s="28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27"/>
      <c r="Q14" s="27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60" customHeight="1" x14ac:dyDescent="0.7">
      <c r="A15" s="12"/>
      <c r="B15" s="35"/>
      <c r="C15" s="3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5"/>
      <c r="Q15" s="35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x14ac:dyDescent="0.7">
      <c r="A16" s="12"/>
      <c r="B16" s="12"/>
      <c r="C16" s="12"/>
      <c r="D16" s="12"/>
      <c r="E16" s="12"/>
      <c r="F16" s="12"/>
      <c r="G16" s="7"/>
      <c r="H16" s="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46.5" x14ac:dyDescent="0.7">
      <c r="A17" s="12"/>
      <c r="B17" s="12"/>
      <c r="C17" s="12"/>
      <c r="D17" s="12"/>
      <c r="E17" s="12"/>
      <c r="F17" s="12"/>
      <c r="G17" s="7"/>
      <c r="H17" s="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46.5" x14ac:dyDescent="0.7">
      <c r="A18" s="12"/>
      <c r="B18" s="12"/>
      <c r="C18" s="12"/>
      <c r="D18" s="12"/>
      <c r="E18" s="12"/>
      <c r="F18" s="12"/>
      <c r="G18" s="7"/>
      <c r="H18" s="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46.5" x14ac:dyDescent="0.7">
      <c r="A19" s="11"/>
      <c r="B19" s="11"/>
      <c r="C19" s="11"/>
      <c r="D19" s="11"/>
      <c r="E19" s="11"/>
      <c r="F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</row>
    <row r="20" spans="1:28" ht="46.5" x14ac:dyDescent="0.7">
      <c r="A20" s="11"/>
      <c r="B20" s="11"/>
      <c r="C20" s="11"/>
      <c r="D20" s="11"/>
      <c r="E20" s="11"/>
      <c r="F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</row>
    <row r="21" spans="1:28" ht="46.5" x14ac:dyDescent="0.7">
      <c r="A21" s="11"/>
      <c r="B21" s="11"/>
      <c r="C21" s="11"/>
      <c r="D21" s="11"/>
      <c r="E21" s="11"/>
      <c r="F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</row>
    <row r="22" spans="1:28" ht="46.5" x14ac:dyDescent="0.7">
      <c r="A22" s="11"/>
      <c r="B22" s="11"/>
      <c r="C22" s="11"/>
      <c r="D22" s="11"/>
      <c r="E22" s="11"/>
      <c r="F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</sheetData>
  <mergeCells count="9">
    <mergeCell ref="D13:O13"/>
    <mergeCell ref="D14:O14"/>
    <mergeCell ref="D15:O15"/>
    <mergeCell ref="D7:O7"/>
    <mergeCell ref="D8:O8"/>
    <mergeCell ref="D9:O9"/>
    <mergeCell ref="D10:O10"/>
    <mergeCell ref="D11:O11"/>
    <mergeCell ref="D12:O12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6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7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9525</xdr:rowOff>
                  </from>
                  <to>
                    <xdr:col>15</xdr:col>
                    <xdr:colOff>457200</xdr:colOff>
                    <xdr:row>8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9</xdr:row>
                    <xdr:rowOff>209550</xdr:rowOff>
                  </from>
                  <to>
                    <xdr:col>15</xdr:col>
                    <xdr:colOff>438150</xdr:colOff>
                    <xdr:row>9</xdr:row>
                    <xdr:rowOff>1314450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11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1304925</xdr:rowOff>
                  </from>
                  <to>
                    <xdr:col>15</xdr:col>
                    <xdr:colOff>447675</xdr:colOff>
                    <xdr:row>13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B66"/>
  <sheetViews>
    <sheetView topLeftCell="A25" zoomScale="46" zoomScaleNormal="23" zoomScaleSheetLayoutView="32" workbookViewId="0"/>
  </sheetViews>
  <sheetFormatPr defaultRowHeight="15" x14ac:dyDescent="0.25"/>
  <sheetData>
    <row r="1" spans="1:28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B67"/>
  <sheetViews>
    <sheetView view="pageBreakPreview" topLeftCell="A16" zoomScale="46" zoomScaleNormal="40" zoomScaleSheetLayoutView="30" workbookViewId="0"/>
  </sheetViews>
  <sheetFormatPr defaultRowHeight="15" x14ac:dyDescent="0.25"/>
  <cols>
    <col min="2" max="2" width="8.7109375" customWidth="1"/>
    <col min="7" max="7" width="12.42578125" bestFit="1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46.5" customHeight="1" x14ac:dyDescent="0.7">
      <c r="A7" s="12"/>
      <c r="B7" s="13"/>
      <c r="C7" s="96" t="s">
        <v>160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46.5" x14ac:dyDescent="0.7">
      <c r="A8" s="12"/>
      <c r="B8" s="13"/>
      <c r="C8" s="23" t="s">
        <v>10</v>
      </c>
      <c r="D8" s="102" t="s">
        <v>163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46.5" x14ac:dyDescent="0.7">
      <c r="A9" s="12"/>
      <c r="B9" s="13"/>
      <c r="C9" s="23" t="s">
        <v>11</v>
      </c>
      <c r="D9" s="102" t="s">
        <v>162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46.5" x14ac:dyDescent="0.7">
      <c r="A10" s="12"/>
      <c r="B10" s="13"/>
      <c r="C10" s="23" t="s">
        <v>12</v>
      </c>
      <c r="D10" s="102" t="s">
        <v>81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46.5" x14ac:dyDescent="0.7">
      <c r="A11" s="12"/>
      <c r="B11" s="13"/>
      <c r="C11" s="23" t="s">
        <v>13</v>
      </c>
      <c r="D11" s="102" t="s">
        <v>82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46.5" x14ac:dyDescent="0.7">
      <c r="A12" s="12"/>
      <c r="B12" s="13"/>
      <c r="C12" s="99" t="s">
        <v>169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46.5" x14ac:dyDescent="0.7">
      <c r="A13" s="12"/>
      <c r="B13" s="13"/>
      <c r="C13" s="23" t="s">
        <v>14</v>
      </c>
      <c r="D13" s="102" t="s">
        <v>161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46.5" x14ac:dyDescent="0.7">
      <c r="A14" s="12"/>
      <c r="B14" s="13"/>
      <c r="C14" s="23" t="s">
        <v>15</v>
      </c>
      <c r="D14" s="102" t="s">
        <v>162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P14" s="17"/>
      <c r="Q14" s="13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46.5" x14ac:dyDescent="0.7">
      <c r="A15" s="12"/>
      <c r="B15" s="13"/>
      <c r="C15" s="23" t="s">
        <v>16</v>
      </c>
      <c r="D15" s="102" t="s">
        <v>81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  <c r="P15" s="17"/>
      <c r="Q15" s="13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x14ac:dyDescent="0.7">
      <c r="A16" s="12"/>
      <c r="B16" s="13"/>
      <c r="C16" s="24" t="s">
        <v>17</v>
      </c>
      <c r="D16" s="102" t="s">
        <v>82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4"/>
      <c r="P16" s="17"/>
      <c r="Q16" s="13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53.25" customHeight="1" x14ac:dyDescent="0.7">
      <c r="A17" s="12"/>
      <c r="B17" s="13"/>
      <c r="C17" s="24" t="s">
        <v>18</v>
      </c>
      <c r="D17" s="65" t="s">
        <v>165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0"/>
      <c r="P17" s="17"/>
      <c r="Q17" s="13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81.75" customHeight="1" x14ac:dyDescent="0.7">
      <c r="A18" s="12"/>
      <c r="B18" s="13"/>
      <c r="C18" s="24" t="s">
        <v>19</v>
      </c>
      <c r="D18" s="65" t="s">
        <v>164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0"/>
      <c r="P18" s="17"/>
      <c r="Q18" s="13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119.25" customHeight="1" x14ac:dyDescent="0.7">
      <c r="A19" s="12"/>
      <c r="B19" s="13"/>
      <c r="C19" s="24" t="s">
        <v>35</v>
      </c>
      <c r="D19" s="66" t="s">
        <v>166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2"/>
      <c r="P19" s="17"/>
      <c r="Q19" s="13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9"/>
    </row>
    <row r="20" spans="1:28" ht="123.75" customHeight="1" x14ac:dyDescent="0.7">
      <c r="A20" s="12"/>
      <c r="B20" s="13"/>
      <c r="C20" s="24" t="s">
        <v>36</v>
      </c>
      <c r="D20" s="75" t="s">
        <v>167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  <c r="P20" s="17"/>
      <c r="Q20" s="13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9"/>
    </row>
    <row r="21" spans="1:28" ht="75.75" customHeight="1" x14ac:dyDescent="0.7">
      <c r="A21" s="12"/>
      <c r="B21" s="13"/>
      <c r="C21" s="24" t="s">
        <v>37</v>
      </c>
      <c r="D21" s="65" t="s">
        <v>168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0"/>
      <c r="P21" s="17"/>
      <c r="Q21" s="13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9"/>
    </row>
    <row r="22" spans="1:28" ht="46.5" x14ac:dyDescent="0.7">
      <c r="A22" s="12"/>
      <c r="B22" s="13"/>
      <c r="C22" s="13"/>
      <c r="D22" s="13"/>
      <c r="E22" s="13"/>
      <c r="F22" s="13"/>
      <c r="G22" s="14"/>
      <c r="H22" s="14"/>
      <c r="I22" s="13"/>
      <c r="J22" s="13"/>
      <c r="K22" s="13"/>
      <c r="L22" s="13"/>
      <c r="M22" s="13"/>
      <c r="N22" s="13"/>
      <c r="O22" s="13"/>
      <c r="P22" s="13"/>
      <c r="Q22" s="13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9"/>
    </row>
    <row r="23" spans="1:28" ht="46.5" x14ac:dyDescent="0.7">
      <c r="A23" s="12"/>
      <c r="B23" s="12"/>
      <c r="C23" s="12"/>
      <c r="D23" s="12"/>
      <c r="E23" s="12"/>
      <c r="F23" s="12"/>
      <c r="G23" s="7"/>
      <c r="H23" s="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9"/>
    </row>
    <row r="24" spans="1:28" ht="46.5" x14ac:dyDescent="0.7">
      <c r="A24" s="12"/>
      <c r="B24" s="12"/>
      <c r="C24" s="12"/>
      <c r="D24" s="12"/>
      <c r="E24" s="12"/>
      <c r="F24" s="12"/>
      <c r="G24" s="7"/>
      <c r="H24" s="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9"/>
    </row>
    <row r="25" spans="1:28" ht="46.5" x14ac:dyDescent="0.7">
      <c r="A25" s="12"/>
      <c r="B25" s="12"/>
      <c r="C25" s="12"/>
      <c r="D25" s="12"/>
      <c r="E25" s="12"/>
      <c r="F25" s="12"/>
      <c r="G25" s="7"/>
      <c r="H25" s="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9"/>
    </row>
    <row r="26" spans="1:28" ht="46.5" x14ac:dyDescent="0.7">
      <c r="A26" s="12"/>
      <c r="B26" s="12"/>
      <c r="C26" s="12"/>
      <c r="D26" s="12"/>
      <c r="E26" s="12"/>
      <c r="F26" s="12"/>
      <c r="G26" s="7"/>
      <c r="H26" s="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9"/>
    </row>
    <row r="27" spans="1:28" ht="46.5" x14ac:dyDescent="0.7">
      <c r="A27" s="11"/>
      <c r="B27" s="11"/>
      <c r="C27" s="11"/>
      <c r="D27" s="11"/>
      <c r="E27" s="11"/>
      <c r="F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0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ht="46.5" x14ac:dyDescent="0.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9"/>
    </row>
    <row r="39" spans="1:28" ht="46.5" x14ac:dyDescent="0.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"/>
    </row>
    <row r="40" spans="1:28" ht="46.5" x14ac:dyDescent="0.7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9"/>
    </row>
    <row r="41" spans="1:28" ht="46.5" x14ac:dyDescent="0.7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9"/>
    </row>
    <row r="42" spans="1:28" ht="46.5" x14ac:dyDescent="0.7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9"/>
    </row>
    <row r="43" spans="1:28" ht="46.5" x14ac:dyDescent="0.7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9"/>
    </row>
    <row r="44" spans="1:28" ht="46.5" x14ac:dyDescent="0.7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9"/>
    </row>
    <row r="45" spans="1:28" ht="46.5" x14ac:dyDescent="0.7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</sheetData>
  <mergeCells count="15">
    <mergeCell ref="D21:N21"/>
    <mergeCell ref="C7:P7"/>
    <mergeCell ref="C12:P12"/>
    <mergeCell ref="D13:O13"/>
    <mergeCell ref="D14:O14"/>
    <mergeCell ref="D15:O15"/>
    <mergeCell ref="D8:O8"/>
    <mergeCell ref="D9:O9"/>
    <mergeCell ref="D10:O10"/>
    <mergeCell ref="D11:O11"/>
    <mergeCell ref="D16:O16"/>
    <mergeCell ref="D20:O20"/>
    <mergeCell ref="D17:N17"/>
    <mergeCell ref="D18:N18"/>
    <mergeCell ref="D19:N19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8" r:id="rId4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0</xdr:rowOff>
                  </from>
                  <to>
                    <xdr:col>15</xdr:col>
                    <xdr:colOff>447675</xdr:colOff>
                    <xdr:row>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0</xdr:rowOff>
                  </from>
                  <to>
                    <xdr:col>15</xdr:col>
                    <xdr:colOff>457200</xdr:colOff>
                    <xdr:row>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9</xdr:row>
                    <xdr:rowOff>0</xdr:rowOff>
                  </from>
                  <to>
                    <xdr:col>15</xdr:col>
                    <xdr:colOff>447675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7" name="Check Box 5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8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0</xdr:rowOff>
                  </from>
                  <to>
                    <xdr:col>15</xdr:col>
                    <xdr:colOff>447675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9" name="Check Box 8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0</xdr:rowOff>
                  </from>
                  <to>
                    <xdr:col>15</xdr:col>
                    <xdr:colOff>447675</xdr:colOff>
                    <xdr:row>13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0" name="Check Box 9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9525</xdr:rowOff>
                  </from>
                  <to>
                    <xdr:col>15</xdr:col>
                    <xdr:colOff>447675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1" name="Check Box 10">
              <controlPr defaultSize="0" autoFill="0" autoLine="0" autoPict="0">
                <anchor moveWithCells="1">
                  <from>
                    <xdr:col>15</xdr:col>
                    <xdr:colOff>180975</xdr:colOff>
                    <xdr:row>15</xdr:row>
                    <xdr:rowOff>9525</xdr:rowOff>
                  </from>
                  <to>
                    <xdr:col>15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2" name="Check Box 11">
              <controlPr defaultSize="0" autoFill="0" autoLine="0" autoPict="0">
                <anchor moveWithCells="1">
                  <from>
                    <xdr:col>15</xdr:col>
                    <xdr:colOff>180975</xdr:colOff>
                    <xdr:row>16</xdr:row>
                    <xdr:rowOff>9525</xdr:rowOff>
                  </from>
                  <to>
                    <xdr:col>15</xdr:col>
                    <xdr:colOff>447675</xdr:colOff>
                    <xdr:row>16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3" name="Check Box 12">
              <controlPr defaultSize="0" autoFill="0" autoLine="0" autoPict="0">
                <anchor moveWithCells="1">
                  <from>
                    <xdr:col>15</xdr:col>
                    <xdr:colOff>180975</xdr:colOff>
                    <xdr:row>17</xdr:row>
                    <xdr:rowOff>19050</xdr:rowOff>
                  </from>
                  <to>
                    <xdr:col>15</xdr:col>
                    <xdr:colOff>447675</xdr:colOff>
                    <xdr:row>17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4" name="Check Box 13">
              <controlPr defaultSize="0" autoFill="0" autoLine="0" autoPict="0">
                <anchor moveWithCells="1">
                  <from>
                    <xdr:col>15</xdr:col>
                    <xdr:colOff>180975</xdr:colOff>
                    <xdr:row>19</xdr:row>
                    <xdr:rowOff>19050</xdr:rowOff>
                  </from>
                  <to>
                    <xdr:col>15</xdr:col>
                    <xdr:colOff>447675</xdr:colOff>
                    <xdr:row>19</xdr:row>
                    <xdr:rowOff>1562100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5" name="Check Box 14">
              <controlPr defaultSize="0" autoFill="0" autoLine="0" autoPict="0">
                <anchor moveWithCells="1">
                  <from>
                    <xdr:col>15</xdr:col>
                    <xdr:colOff>180975</xdr:colOff>
                    <xdr:row>20</xdr:row>
                    <xdr:rowOff>9525</xdr:rowOff>
                  </from>
                  <to>
                    <xdr:col>15</xdr:col>
                    <xdr:colOff>447675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6" name="Check Box 15">
              <controlPr defaultSize="0" autoFill="0" autoLine="0" autoPict="0">
                <anchor moveWithCells="1">
                  <from>
                    <xdr:col>15</xdr:col>
                    <xdr:colOff>180975</xdr:colOff>
                    <xdr:row>18</xdr:row>
                    <xdr:rowOff>9525</xdr:rowOff>
                  </from>
                  <to>
                    <xdr:col>15</xdr:col>
                    <xdr:colOff>447675</xdr:colOff>
                    <xdr:row>18</xdr:row>
                    <xdr:rowOff>1000125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B67"/>
  <sheetViews>
    <sheetView view="pageBreakPreview" topLeftCell="A16" zoomScale="36" zoomScaleNormal="32" zoomScaleSheetLayoutView="51" workbookViewId="0">
      <selection activeCell="P20" sqref="P20"/>
    </sheetView>
  </sheetViews>
  <sheetFormatPr defaultRowHeight="15" x14ac:dyDescent="0.25"/>
  <cols>
    <col min="2" max="2" width="8.7109375" customWidth="1"/>
    <col min="7" max="7" width="12.42578125" bestFit="1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46.5" customHeight="1" x14ac:dyDescent="0.7">
      <c r="A7" s="12"/>
      <c r="B7" s="13"/>
      <c r="C7" s="96" t="s">
        <v>170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79.5" customHeight="1" x14ac:dyDescent="0.7">
      <c r="A8" s="12"/>
      <c r="B8" s="13"/>
      <c r="C8" s="23" t="s">
        <v>10</v>
      </c>
      <c r="D8" s="75" t="s">
        <v>171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79.5" customHeight="1" x14ac:dyDescent="0.7">
      <c r="A9" s="12"/>
      <c r="B9" s="13"/>
      <c r="C9" s="23" t="s">
        <v>11</v>
      </c>
      <c r="D9" s="75" t="s">
        <v>172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96" customHeight="1" x14ac:dyDescent="0.7">
      <c r="A10" s="12"/>
      <c r="B10" s="13"/>
      <c r="C10" s="23" t="s">
        <v>12</v>
      </c>
      <c r="D10" s="75" t="s">
        <v>173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46.5" x14ac:dyDescent="0.7">
      <c r="A11" s="12"/>
      <c r="B11" s="13"/>
      <c r="C11" s="23" t="s">
        <v>13</v>
      </c>
      <c r="D11" s="102" t="s">
        <v>174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88.5" customHeight="1" x14ac:dyDescent="0.7">
      <c r="A12" s="12"/>
      <c r="B12" s="13"/>
      <c r="C12" s="53" t="s">
        <v>184</v>
      </c>
      <c r="D12" s="75" t="s">
        <v>175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  <c r="P12" s="54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260.25" customHeight="1" x14ac:dyDescent="0.7">
      <c r="A13" s="12"/>
      <c r="B13" s="13"/>
      <c r="C13" s="24" t="s">
        <v>15</v>
      </c>
      <c r="D13" s="75" t="s">
        <v>176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4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93.75" customHeight="1" x14ac:dyDescent="0.7">
      <c r="A14" s="12"/>
      <c r="B14" s="13"/>
      <c r="C14" s="23" t="s">
        <v>16</v>
      </c>
      <c r="D14" s="75" t="s">
        <v>177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  <c r="P14" s="17"/>
      <c r="Q14" s="13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46.5" x14ac:dyDescent="0.7">
      <c r="A15" s="12"/>
      <c r="B15" s="13"/>
      <c r="C15" s="23" t="s">
        <v>17</v>
      </c>
      <c r="D15" s="102" t="s">
        <v>178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4"/>
      <c r="P15" s="17"/>
      <c r="Q15" s="13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75.75" customHeight="1" x14ac:dyDescent="0.7">
      <c r="A16" s="12"/>
      <c r="B16" s="13"/>
      <c r="C16" s="24" t="s">
        <v>18</v>
      </c>
      <c r="D16" s="75" t="s">
        <v>179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  <c r="P16" s="17"/>
      <c r="Q16" s="13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116.25" customHeight="1" x14ac:dyDescent="0.7">
      <c r="A17" s="12"/>
      <c r="B17" s="13"/>
      <c r="C17" s="24" t="s">
        <v>19</v>
      </c>
      <c r="D17" s="65" t="s">
        <v>180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25"/>
      <c r="P17" s="17"/>
      <c r="Q17" s="13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77.25" customHeight="1" x14ac:dyDescent="0.7">
      <c r="A18" s="12"/>
      <c r="B18" s="13"/>
      <c r="C18" s="24" t="s">
        <v>35</v>
      </c>
      <c r="D18" s="67" t="s">
        <v>181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17"/>
      <c r="Q18" s="13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114.75" customHeight="1" x14ac:dyDescent="0.7">
      <c r="A19" s="12"/>
      <c r="B19" s="13"/>
      <c r="C19" s="24" t="s">
        <v>36</v>
      </c>
      <c r="D19" s="75" t="s">
        <v>195</v>
      </c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  <c r="P19" s="17"/>
      <c r="Q19" s="13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9"/>
    </row>
    <row r="20" spans="1:28" ht="79.5" customHeight="1" x14ac:dyDescent="0.7">
      <c r="A20" s="12"/>
      <c r="B20" s="13"/>
      <c r="C20" s="24" t="s">
        <v>37</v>
      </c>
      <c r="D20" s="75" t="s">
        <v>182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  <c r="P20" s="17"/>
      <c r="Q20" s="13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9"/>
    </row>
    <row r="21" spans="1:28" ht="75.75" customHeight="1" x14ac:dyDescent="0.7">
      <c r="A21" s="12"/>
      <c r="B21" s="13"/>
      <c r="C21" s="24" t="s">
        <v>38</v>
      </c>
      <c r="D21" s="67" t="s">
        <v>183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17"/>
      <c r="Q21" s="13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9"/>
    </row>
    <row r="22" spans="1:28" ht="46.5" x14ac:dyDescent="0.7">
      <c r="A22" s="12"/>
      <c r="B22" s="13"/>
      <c r="C22" s="13"/>
      <c r="D22" s="13"/>
      <c r="E22" s="13"/>
      <c r="F22" s="13"/>
      <c r="G22" s="14"/>
      <c r="H22" s="14"/>
      <c r="I22" s="13"/>
      <c r="J22" s="13"/>
      <c r="K22" s="13"/>
      <c r="L22" s="13"/>
      <c r="M22" s="13"/>
      <c r="N22" s="13"/>
      <c r="O22" s="13"/>
      <c r="P22" s="13"/>
      <c r="Q22" s="13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9"/>
    </row>
    <row r="23" spans="1:28" ht="46.5" x14ac:dyDescent="0.7">
      <c r="A23" s="12"/>
      <c r="B23" s="12"/>
      <c r="C23" s="12"/>
      <c r="D23" s="12"/>
      <c r="E23" s="12"/>
      <c r="F23" s="12"/>
      <c r="G23" s="7"/>
      <c r="H23" s="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9"/>
    </row>
    <row r="24" spans="1:28" ht="46.5" x14ac:dyDescent="0.7">
      <c r="A24" s="12"/>
      <c r="B24" s="12"/>
      <c r="C24" s="12"/>
      <c r="D24" s="12"/>
      <c r="E24" s="12"/>
      <c r="F24" s="12"/>
      <c r="G24" s="7"/>
      <c r="H24" s="7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9"/>
    </row>
    <row r="25" spans="1:28" ht="46.5" x14ac:dyDescent="0.7">
      <c r="A25" s="12"/>
      <c r="B25" s="12"/>
      <c r="C25" s="12"/>
      <c r="D25" s="12"/>
      <c r="E25" s="12"/>
      <c r="F25" s="12"/>
      <c r="G25" s="7"/>
      <c r="H25" s="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9"/>
    </row>
    <row r="26" spans="1:28" ht="46.5" x14ac:dyDescent="0.7">
      <c r="A26" s="12"/>
      <c r="B26" s="12"/>
      <c r="C26" s="12"/>
      <c r="D26" s="12"/>
      <c r="E26" s="12"/>
      <c r="F26" s="12"/>
      <c r="G26" s="7"/>
      <c r="H26" s="7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9"/>
    </row>
    <row r="27" spans="1:28" ht="46.5" x14ac:dyDescent="0.7">
      <c r="A27" s="11"/>
      <c r="B27" s="11"/>
      <c r="C27" s="11"/>
      <c r="D27" s="11"/>
      <c r="E27" s="11"/>
      <c r="F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0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ht="46.5" x14ac:dyDescent="0.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9"/>
    </row>
    <row r="39" spans="1:28" ht="46.5" x14ac:dyDescent="0.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"/>
    </row>
    <row r="40" spans="1:28" ht="46.5" x14ac:dyDescent="0.7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9"/>
    </row>
    <row r="41" spans="1:28" ht="46.5" x14ac:dyDescent="0.7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9"/>
    </row>
    <row r="42" spans="1:28" ht="46.5" x14ac:dyDescent="0.7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9"/>
    </row>
    <row r="43" spans="1:28" ht="46.5" x14ac:dyDescent="0.7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9"/>
    </row>
    <row r="44" spans="1:28" ht="46.5" x14ac:dyDescent="0.7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9"/>
    </row>
    <row r="45" spans="1:28" ht="46.5" x14ac:dyDescent="0.7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</sheetData>
  <mergeCells count="15">
    <mergeCell ref="D20:O20"/>
    <mergeCell ref="D12:O12"/>
    <mergeCell ref="D18:O18"/>
    <mergeCell ref="D19:O19"/>
    <mergeCell ref="D21:O21"/>
    <mergeCell ref="D13:O13"/>
    <mergeCell ref="D14:O14"/>
    <mergeCell ref="D15:O15"/>
    <mergeCell ref="D16:O16"/>
    <mergeCell ref="D17:N17"/>
    <mergeCell ref="C7:P7"/>
    <mergeCell ref="D8:O8"/>
    <mergeCell ref="D9:O9"/>
    <mergeCell ref="D10:O10"/>
    <mergeCell ref="D11:O11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0</xdr:rowOff>
                  </from>
                  <to>
                    <xdr:col>15</xdr:col>
                    <xdr:colOff>447675</xdr:colOff>
                    <xdr:row>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0</xdr:rowOff>
                  </from>
                  <to>
                    <xdr:col>15</xdr:col>
                    <xdr:colOff>457200</xdr:colOff>
                    <xdr:row>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9</xdr:row>
                    <xdr:rowOff>0</xdr:rowOff>
                  </from>
                  <to>
                    <xdr:col>15</xdr:col>
                    <xdr:colOff>447675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0</xdr:rowOff>
                  </from>
                  <to>
                    <xdr:col>15</xdr:col>
                    <xdr:colOff>447675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0</xdr:rowOff>
                  </from>
                  <to>
                    <xdr:col>15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9525</xdr:rowOff>
                  </from>
                  <to>
                    <xdr:col>15</xdr:col>
                    <xdr:colOff>447675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15</xdr:col>
                    <xdr:colOff>180975</xdr:colOff>
                    <xdr:row>15</xdr:row>
                    <xdr:rowOff>9525</xdr:rowOff>
                  </from>
                  <to>
                    <xdr:col>15</xdr:col>
                    <xdr:colOff>457200</xdr:colOff>
                    <xdr:row>15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15</xdr:col>
                    <xdr:colOff>180975</xdr:colOff>
                    <xdr:row>16</xdr:row>
                    <xdr:rowOff>200025</xdr:rowOff>
                  </from>
                  <to>
                    <xdr:col>15</xdr:col>
                    <xdr:colOff>447675</xdr:colOff>
                    <xdr:row>16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>
                  <from>
                    <xdr:col>15</xdr:col>
                    <xdr:colOff>180975</xdr:colOff>
                    <xdr:row>17</xdr:row>
                    <xdr:rowOff>114300</xdr:rowOff>
                  </from>
                  <to>
                    <xdr:col>15</xdr:col>
                    <xdr:colOff>447675</xdr:colOff>
                    <xdr:row>17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>
                  <from>
                    <xdr:col>15</xdr:col>
                    <xdr:colOff>180975</xdr:colOff>
                    <xdr:row>19</xdr:row>
                    <xdr:rowOff>257175</xdr:rowOff>
                  </from>
                  <to>
                    <xdr:col>15</xdr:col>
                    <xdr:colOff>447675</xdr:colOff>
                    <xdr:row>19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>
                  <from>
                    <xdr:col>15</xdr:col>
                    <xdr:colOff>180975</xdr:colOff>
                    <xdr:row>20</xdr:row>
                    <xdr:rowOff>228600</xdr:rowOff>
                  </from>
                  <to>
                    <xdr:col>15</xdr:col>
                    <xdr:colOff>447675</xdr:colOff>
                    <xdr:row>20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>
                  <from>
                    <xdr:col>15</xdr:col>
                    <xdr:colOff>180975</xdr:colOff>
                    <xdr:row>18</xdr:row>
                    <xdr:rowOff>219075</xdr:rowOff>
                  </from>
                  <to>
                    <xdr:col>15</xdr:col>
                    <xdr:colOff>447675</xdr:colOff>
                    <xdr:row>18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Check Box 14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190500</xdr:rowOff>
                  </from>
                  <to>
                    <xdr:col>15</xdr:col>
                    <xdr:colOff>447675</xdr:colOff>
                    <xdr:row>11</xdr:row>
                    <xdr:rowOff>771525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AB59"/>
  <sheetViews>
    <sheetView view="pageBreakPreview" topLeftCell="A11" zoomScale="60" zoomScaleNormal="39" zoomScaleSheetLayoutView="37" workbookViewId="0">
      <selection activeCell="N17" sqref="N17"/>
    </sheetView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  <col min="18" max="18" width="9.140625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66.75" customHeight="1" x14ac:dyDescent="0.7">
      <c r="A7" s="12"/>
      <c r="B7" s="13"/>
      <c r="C7" s="24" t="s">
        <v>10</v>
      </c>
      <c r="D7" s="75" t="s">
        <v>185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66" customHeight="1" x14ac:dyDescent="0.7">
      <c r="A8" s="12"/>
      <c r="B8" s="13"/>
      <c r="C8" s="24" t="s">
        <v>11</v>
      </c>
      <c r="D8" s="75" t="s">
        <v>186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63" customHeight="1" x14ac:dyDescent="0.7">
      <c r="A9" s="12"/>
      <c r="B9" s="13"/>
      <c r="C9" s="24" t="s">
        <v>12</v>
      </c>
      <c r="D9" s="75" t="s">
        <v>187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56.25" customHeight="1" x14ac:dyDescent="0.7">
      <c r="A10" s="12"/>
      <c r="B10" s="13"/>
      <c r="C10" s="24" t="s">
        <v>13</v>
      </c>
      <c r="D10" s="75" t="s">
        <v>188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171" customHeight="1" x14ac:dyDescent="0.7">
      <c r="A11" s="12"/>
      <c r="B11" s="13"/>
      <c r="C11" s="24" t="s">
        <v>14</v>
      </c>
      <c r="D11" s="75" t="s">
        <v>189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125.25" customHeight="1" x14ac:dyDescent="0.7">
      <c r="A12" s="12"/>
      <c r="B12" s="13"/>
      <c r="C12" s="24" t="s">
        <v>15</v>
      </c>
      <c r="D12" s="75" t="s">
        <v>190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105" customHeight="1" x14ac:dyDescent="0.7">
      <c r="A13" s="12"/>
      <c r="B13" s="13"/>
      <c r="C13" s="24" t="s">
        <v>16</v>
      </c>
      <c r="D13" s="75" t="s">
        <v>191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36" customHeight="1" x14ac:dyDescent="0.7">
      <c r="A14" s="12"/>
      <c r="B14" s="27"/>
      <c r="C14" s="28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27"/>
      <c r="Q14" s="27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60" customHeight="1" x14ac:dyDescent="0.7">
      <c r="A15" s="12"/>
      <c r="B15" s="35"/>
      <c r="C15" s="3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5"/>
      <c r="Q15" s="35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x14ac:dyDescent="0.7">
      <c r="A16" s="12"/>
      <c r="B16" s="12"/>
      <c r="C16" s="12"/>
      <c r="D16" s="12"/>
      <c r="E16" s="12"/>
      <c r="F16" s="12"/>
      <c r="G16" s="7"/>
      <c r="H16" s="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46.5" x14ac:dyDescent="0.7">
      <c r="A17" s="12"/>
      <c r="B17" s="12"/>
      <c r="C17" s="12"/>
      <c r="D17" s="12"/>
      <c r="E17" s="12"/>
      <c r="F17" s="12"/>
      <c r="G17" s="7"/>
      <c r="H17" s="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46.5" x14ac:dyDescent="0.7">
      <c r="A18" s="12"/>
      <c r="B18" s="12"/>
      <c r="C18" s="12"/>
      <c r="D18" s="12"/>
      <c r="E18" s="12"/>
      <c r="F18" s="12"/>
      <c r="G18" s="7"/>
      <c r="H18" s="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46.5" x14ac:dyDescent="0.7">
      <c r="A19" s="11"/>
      <c r="B19" s="11"/>
      <c r="C19" s="11"/>
      <c r="D19" s="11"/>
      <c r="E19" s="11"/>
      <c r="F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</row>
    <row r="20" spans="1:28" ht="46.5" x14ac:dyDescent="0.7">
      <c r="A20" s="11"/>
      <c r="B20" s="11"/>
      <c r="C20" s="11"/>
      <c r="D20" s="11"/>
      <c r="E20" s="11"/>
      <c r="F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</row>
    <row r="21" spans="1:28" ht="46.5" x14ac:dyDescent="0.7">
      <c r="A21" s="11"/>
      <c r="B21" s="11"/>
      <c r="C21" s="11"/>
      <c r="D21" s="11"/>
      <c r="E21" s="11"/>
      <c r="F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</row>
    <row r="22" spans="1:28" ht="46.5" x14ac:dyDescent="0.7">
      <c r="A22" s="11"/>
      <c r="B22" s="11"/>
      <c r="C22" s="11"/>
      <c r="D22" s="11"/>
      <c r="E22" s="11"/>
      <c r="F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</sheetData>
  <mergeCells count="9">
    <mergeCell ref="D13:O13"/>
    <mergeCell ref="D14:O14"/>
    <mergeCell ref="D15:O15"/>
    <mergeCell ref="D7:O7"/>
    <mergeCell ref="D8:O8"/>
    <mergeCell ref="D9:O9"/>
    <mergeCell ref="D10:O10"/>
    <mergeCell ref="D11:O11"/>
    <mergeCell ref="D12:O12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9525</xdr:rowOff>
                  </from>
                  <to>
                    <xdr:col>15</xdr:col>
                    <xdr:colOff>457200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10</xdr:row>
                    <xdr:rowOff>2143125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9</xdr:row>
                    <xdr:rowOff>0</xdr:rowOff>
                  </from>
                  <to>
                    <xdr:col>15</xdr:col>
                    <xdr:colOff>438150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11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1304925</xdr:rowOff>
                  </from>
                  <to>
                    <xdr:col>15</xdr:col>
                    <xdr:colOff>447675</xdr:colOff>
                    <xdr:row>12</xdr:row>
                    <xdr:rowOff>1276350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B66"/>
  <sheetViews>
    <sheetView view="pageBreakPreview" zoomScale="31" zoomScaleNormal="48" zoomScaleSheetLayoutView="31" workbookViewId="0"/>
  </sheetViews>
  <sheetFormatPr defaultRowHeight="15" x14ac:dyDescent="0.25"/>
  <sheetData>
    <row r="1" spans="1:28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AB63"/>
  <sheetViews>
    <sheetView view="pageBreakPreview" topLeftCell="A7" zoomScale="30" zoomScaleNormal="39" zoomScaleSheetLayoutView="47" workbookViewId="0">
      <selection activeCell="P10" sqref="P10"/>
    </sheetView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240" customHeight="1" x14ac:dyDescent="0.7">
      <c r="A7" s="12"/>
      <c r="B7" s="13"/>
      <c r="C7" s="24" t="s">
        <v>10</v>
      </c>
      <c r="D7" s="75" t="s">
        <v>196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75" customHeight="1" x14ac:dyDescent="0.7">
      <c r="A8" s="12"/>
      <c r="B8" s="13"/>
      <c r="C8" s="24" t="s">
        <v>11</v>
      </c>
      <c r="D8" s="105" t="s">
        <v>144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97.5" customHeight="1" x14ac:dyDescent="0.7">
      <c r="A9" s="12"/>
      <c r="B9" s="13"/>
      <c r="C9" s="24" t="s">
        <v>12</v>
      </c>
      <c r="D9" s="67" t="s">
        <v>145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116.25" customHeight="1" x14ac:dyDescent="0.7">
      <c r="A10" s="12"/>
      <c r="B10" s="13"/>
      <c r="C10" s="24" t="s">
        <v>13</v>
      </c>
      <c r="D10" s="67" t="s">
        <v>146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84" customHeight="1" x14ac:dyDescent="0.7">
      <c r="A11" s="12"/>
      <c r="B11" s="13"/>
      <c r="C11" s="24" t="s">
        <v>14</v>
      </c>
      <c r="D11" s="75" t="s">
        <v>147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46.5" x14ac:dyDescent="0.7">
      <c r="A12" s="12"/>
      <c r="B12" s="13"/>
      <c r="C12" s="24" t="s">
        <v>15</v>
      </c>
      <c r="D12" s="67" t="s">
        <v>148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147.75" customHeight="1" x14ac:dyDescent="0.7">
      <c r="A13" s="12"/>
      <c r="B13" s="13"/>
      <c r="C13" s="24" t="s">
        <v>16</v>
      </c>
      <c r="D13" s="67" t="s">
        <v>149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116.25" customHeight="1" x14ac:dyDescent="0.7">
      <c r="A14" s="12"/>
      <c r="B14" s="64"/>
      <c r="C14" s="63" t="s">
        <v>17</v>
      </c>
      <c r="D14" s="108" t="s">
        <v>150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109"/>
      <c r="P14" s="32"/>
      <c r="Q14" s="13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36" customHeight="1" x14ac:dyDescent="0.7">
      <c r="A15" s="12"/>
      <c r="B15" s="27"/>
      <c r="C15" s="44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43"/>
      <c r="Q15" s="43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hidden="1" x14ac:dyDescent="0.7">
      <c r="A16" s="12"/>
      <c r="B16" s="13"/>
      <c r="C16" s="39" t="s">
        <v>19</v>
      </c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13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74.25" hidden="1" customHeight="1" x14ac:dyDescent="0.7">
      <c r="A17" s="12"/>
      <c r="B17" s="13"/>
      <c r="C17" s="30" t="s">
        <v>35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31"/>
      <c r="P17" s="32"/>
      <c r="Q17" s="13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64.5" customHeight="1" x14ac:dyDescent="0.7">
      <c r="A18" s="12"/>
      <c r="B18" s="12"/>
      <c r="C18" s="33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36"/>
      <c r="P18" s="35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61.5" customHeight="1" x14ac:dyDescent="0.7">
      <c r="A19" s="12"/>
      <c r="B19" s="12"/>
      <c r="C19" s="33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34"/>
      <c r="P19" s="35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9"/>
    </row>
    <row r="20" spans="1:28" ht="46.5" x14ac:dyDescent="0.7">
      <c r="A20" s="12"/>
      <c r="B20" s="12"/>
      <c r="C20" s="12"/>
      <c r="D20" s="12"/>
      <c r="E20" s="12"/>
      <c r="F20" s="12"/>
      <c r="G20" s="7"/>
      <c r="H20" s="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9"/>
    </row>
    <row r="21" spans="1:28" ht="46.5" x14ac:dyDescent="0.7">
      <c r="A21" s="11"/>
      <c r="B21" s="11"/>
      <c r="C21" s="11"/>
      <c r="D21" s="11"/>
      <c r="E21" s="11"/>
      <c r="F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</row>
    <row r="22" spans="1:28" ht="46.5" x14ac:dyDescent="0.7">
      <c r="A22" s="11"/>
      <c r="B22" s="11"/>
      <c r="C22" s="11"/>
      <c r="D22" s="11"/>
      <c r="E22" s="11"/>
      <c r="F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0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ht="46.5" x14ac:dyDescent="0.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9"/>
    </row>
    <row r="39" spans="1:28" ht="46.5" x14ac:dyDescent="0.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"/>
    </row>
    <row r="40" spans="1:28" ht="46.5" x14ac:dyDescent="0.7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9"/>
    </row>
    <row r="41" spans="1:28" ht="46.5" x14ac:dyDescent="0.7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</sheetData>
  <mergeCells count="12">
    <mergeCell ref="D14:O14"/>
    <mergeCell ref="D15:O15"/>
    <mergeCell ref="D17:N17"/>
    <mergeCell ref="D18:N18"/>
    <mergeCell ref="D19:N19"/>
    <mergeCell ref="D12:O12"/>
    <mergeCell ref="D13:O13"/>
    <mergeCell ref="D11:O11"/>
    <mergeCell ref="D7:O7"/>
    <mergeCell ref="D8:O8"/>
    <mergeCell ref="D9:O9"/>
    <mergeCell ref="D10:O10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952500</xdr:rowOff>
                  </from>
                  <to>
                    <xdr:col>15</xdr:col>
                    <xdr:colOff>457200</xdr:colOff>
                    <xdr:row>8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19050</xdr:rowOff>
                  </from>
                  <to>
                    <xdr:col>15</xdr:col>
                    <xdr:colOff>447675</xdr:colOff>
                    <xdr:row>10</xdr:row>
                    <xdr:rowOff>1066800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9</xdr:row>
                    <xdr:rowOff>0</xdr:rowOff>
                  </from>
                  <to>
                    <xdr:col>15</xdr:col>
                    <xdr:colOff>438150</xdr:colOff>
                    <xdr:row>9</xdr:row>
                    <xdr:rowOff>1457325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0</xdr:rowOff>
                  </from>
                  <to>
                    <xdr:col>15</xdr:col>
                    <xdr:colOff>447675</xdr:colOff>
                    <xdr:row>12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0</xdr:rowOff>
                  </from>
                  <to>
                    <xdr:col>15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AB63"/>
  <sheetViews>
    <sheetView view="pageBreakPreview" zoomScale="37" zoomScaleNormal="47" zoomScaleSheetLayoutView="37" workbookViewId="0">
      <selection activeCell="AE11" sqref="AE11"/>
    </sheetView>
  </sheetViews>
  <sheetFormatPr defaultRowHeight="15" x14ac:dyDescent="0.25"/>
  <cols>
    <col min="2" max="2" width="8.7109375" customWidth="1"/>
    <col min="4" max="4" width="9.140625" customWidth="1"/>
    <col min="7" max="7" width="12.42578125" bestFit="1" customWidth="1"/>
  </cols>
  <sheetData>
    <row r="1" spans="1:28" ht="46.5" x14ac:dyDescent="0.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9"/>
    </row>
    <row r="2" spans="1:28" ht="46.5" x14ac:dyDescent="0.7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9"/>
    </row>
    <row r="3" spans="1:28" ht="46.5" x14ac:dyDescent="0.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9"/>
    </row>
    <row r="4" spans="1:28" ht="46.5" x14ac:dyDescent="0.7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9"/>
    </row>
    <row r="5" spans="1:28" ht="46.5" x14ac:dyDescent="0.7">
      <c r="A5" s="12"/>
      <c r="B5" s="12"/>
      <c r="C5" s="7"/>
      <c r="D5" s="7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9"/>
    </row>
    <row r="6" spans="1:28" ht="46.5" x14ac:dyDescent="0.7">
      <c r="A6" s="12"/>
      <c r="B6" s="13"/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12"/>
      <c r="U6" s="12"/>
      <c r="V6" s="12"/>
      <c r="W6" s="12"/>
      <c r="X6" s="12"/>
      <c r="Y6" s="12"/>
      <c r="Z6" s="12"/>
      <c r="AA6" s="12"/>
      <c r="AB6" s="9"/>
    </row>
    <row r="7" spans="1:28" ht="147.75" customHeight="1" x14ac:dyDescent="0.7">
      <c r="A7" s="12"/>
      <c r="B7" s="13"/>
      <c r="C7" s="24" t="s">
        <v>10</v>
      </c>
      <c r="D7" s="67" t="s">
        <v>151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  <c r="P7" s="17"/>
      <c r="Q7" s="13"/>
      <c r="R7" s="12"/>
      <c r="S7" s="12"/>
      <c r="T7" s="12"/>
      <c r="U7" s="12"/>
      <c r="V7" s="12"/>
      <c r="W7" s="12"/>
      <c r="X7" s="12"/>
      <c r="Y7" s="12"/>
      <c r="Z7" s="12"/>
      <c r="AA7" s="12"/>
      <c r="AB7" s="9"/>
    </row>
    <row r="8" spans="1:28" ht="127.5" customHeight="1" x14ac:dyDescent="0.7">
      <c r="A8" s="12"/>
      <c r="B8" s="13"/>
      <c r="C8" s="24" t="s">
        <v>11</v>
      </c>
      <c r="D8" s="67" t="s">
        <v>152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  <c r="P8" s="17"/>
      <c r="Q8" s="13"/>
      <c r="R8" s="12"/>
      <c r="S8" s="12"/>
      <c r="T8" s="12"/>
      <c r="U8" s="12"/>
      <c r="V8" s="12"/>
      <c r="W8" s="12"/>
      <c r="X8" s="12"/>
      <c r="Y8" s="12"/>
      <c r="Z8" s="12"/>
      <c r="AA8" s="12"/>
      <c r="AB8" s="9"/>
    </row>
    <row r="9" spans="1:28" ht="44.25" customHeight="1" x14ac:dyDescent="0.7">
      <c r="A9" s="12"/>
      <c r="B9" s="13"/>
      <c r="C9" s="24" t="s">
        <v>12</v>
      </c>
      <c r="D9" s="67" t="s">
        <v>153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17"/>
      <c r="Q9" s="13"/>
      <c r="R9" s="12"/>
      <c r="S9" s="12"/>
      <c r="T9" s="12"/>
      <c r="U9" s="12"/>
      <c r="V9" s="12"/>
      <c r="W9" s="12"/>
      <c r="X9" s="12"/>
      <c r="Y9" s="12"/>
      <c r="Z9" s="12"/>
      <c r="AA9" s="12"/>
      <c r="AB9" s="9"/>
    </row>
    <row r="10" spans="1:28" ht="79.5" customHeight="1" x14ac:dyDescent="0.7">
      <c r="A10" s="12"/>
      <c r="B10" s="13"/>
      <c r="C10" s="24" t="s">
        <v>13</v>
      </c>
      <c r="D10" s="67" t="s">
        <v>154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17"/>
      <c r="Q10" s="13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9"/>
    </row>
    <row r="11" spans="1:28" ht="191.25" customHeight="1" x14ac:dyDescent="0.7">
      <c r="A11" s="12"/>
      <c r="B11" s="13"/>
      <c r="C11" s="24" t="s">
        <v>14</v>
      </c>
      <c r="D11" s="75" t="s">
        <v>155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17"/>
      <c r="Q11" s="13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9"/>
    </row>
    <row r="12" spans="1:28" ht="182.25" customHeight="1" x14ac:dyDescent="0.7">
      <c r="A12" s="12"/>
      <c r="B12" s="13"/>
      <c r="C12" s="24" t="s">
        <v>15</v>
      </c>
      <c r="D12" s="67" t="s">
        <v>156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  <c r="P12" s="17"/>
      <c r="Q12" s="13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9"/>
    </row>
    <row r="13" spans="1:28" ht="85.5" customHeight="1" x14ac:dyDescent="0.7">
      <c r="A13" s="12"/>
      <c r="B13" s="13"/>
      <c r="C13" s="24" t="s">
        <v>16</v>
      </c>
      <c r="D13" s="75" t="s">
        <v>157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7"/>
      <c r="P13" s="17"/>
      <c r="Q13" s="13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9"/>
    </row>
    <row r="14" spans="1:28" ht="83.25" customHeight="1" x14ac:dyDescent="0.7">
      <c r="A14" s="12"/>
      <c r="B14" s="13"/>
      <c r="C14" s="24" t="s">
        <v>17</v>
      </c>
      <c r="D14" s="67" t="s">
        <v>158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  <c r="P14" s="17"/>
      <c r="Q14" s="13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9"/>
    </row>
    <row r="15" spans="1:28" ht="114.75" customHeight="1" x14ac:dyDescent="0.7">
      <c r="A15" s="12"/>
      <c r="B15" s="13"/>
      <c r="C15" s="24" t="s">
        <v>18</v>
      </c>
      <c r="D15" s="67" t="s">
        <v>159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  <c r="P15" s="17"/>
      <c r="Q15" s="13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9"/>
    </row>
    <row r="16" spans="1:28" ht="46.5" hidden="1" x14ac:dyDescent="0.7">
      <c r="A16" s="12"/>
      <c r="B16" s="13"/>
      <c r="C16" s="24" t="s">
        <v>19</v>
      </c>
      <c r="D16" s="2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7"/>
      <c r="Q16" s="13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9"/>
    </row>
    <row r="17" spans="1:28" ht="74.25" hidden="1" customHeight="1" x14ac:dyDescent="0.7">
      <c r="A17" s="12"/>
      <c r="B17" s="13"/>
      <c r="C17" s="30" t="s">
        <v>35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31"/>
      <c r="P17" s="32"/>
      <c r="Q17" s="13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9"/>
    </row>
    <row r="18" spans="1:28" ht="36.75" customHeight="1" x14ac:dyDescent="0.7">
      <c r="A18" s="12"/>
      <c r="B18" s="13"/>
      <c r="C18" s="2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29"/>
      <c r="P18" s="27"/>
      <c r="Q18" s="13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9"/>
    </row>
    <row r="19" spans="1:28" ht="61.5" customHeight="1" x14ac:dyDescent="0.7">
      <c r="A19" s="12"/>
      <c r="B19" s="12"/>
      <c r="C19" s="33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34"/>
      <c r="P19" s="35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9"/>
    </row>
    <row r="20" spans="1:28" ht="46.5" x14ac:dyDescent="0.7">
      <c r="A20" s="12"/>
      <c r="B20" s="12"/>
      <c r="C20" s="12"/>
      <c r="D20" s="12"/>
      <c r="E20" s="12"/>
      <c r="F20" s="12"/>
      <c r="G20" s="7"/>
      <c r="H20" s="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9"/>
    </row>
    <row r="21" spans="1:28" ht="46.5" x14ac:dyDescent="0.7">
      <c r="A21" s="12"/>
      <c r="B21" s="12"/>
      <c r="C21" s="12"/>
      <c r="D21" s="12"/>
      <c r="E21" s="12"/>
      <c r="F21" s="12"/>
      <c r="G21" s="7"/>
      <c r="H21" s="7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9"/>
    </row>
    <row r="22" spans="1:28" ht="46.5" x14ac:dyDescent="0.7">
      <c r="A22" s="12"/>
      <c r="B22" s="12"/>
      <c r="C22" s="12"/>
      <c r="D22" s="12"/>
      <c r="E22" s="12"/>
      <c r="F22" s="12"/>
      <c r="G22" s="7"/>
      <c r="H22" s="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9"/>
    </row>
    <row r="23" spans="1:28" ht="46.5" x14ac:dyDescent="0.7">
      <c r="A23" s="11"/>
      <c r="B23" s="11"/>
      <c r="C23" s="11"/>
      <c r="D23" s="11"/>
      <c r="E23" s="11"/>
      <c r="F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</row>
    <row r="24" spans="1:28" ht="46.5" x14ac:dyDescent="0.7">
      <c r="A24" s="11"/>
      <c r="B24" s="11"/>
      <c r="C24" s="11"/>
      <c r="D24" s="11"/>
      <c r="E24" s="11"/>
      <c r="F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</row>
    <row r="25" spans="1:28" ht="46.5" x14ac:dyDescent="0.7">
      <c r="A25" s="11"/>
      <c r="B25" s="11"/>
      <c r="C25" s="11"/>
      <c r="D25" s="11"/>
      <c r="E25" s="11"/>
      <c r="F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</row>
    <row r="26" spans="1:28" ht="46.5" x14ac:dyDescent="0.7">
      <c r="A26" s="11"/>
      <c r="B26" s="11"/>
      <c r="C26" s="11"/>
      <c r="D26" s="11"/>
      <c r="E26" s="11"/>
      <c r="F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</row>
    <row r="27" spans="1:28" ht="46.5" x14ac:dyDescent="0.7">
      <c r="A27" s="11"/>
      <c r="B27" s="11"/>
      <c r="C27" s="11"/>
      <c r="D27" s="11"/>
      <c r="E27" s="11"/>
      <c r="F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</row>
    <row r="28" spans="1:28" ht="46.5" x14ac:dyDescent="0.7">
      <c r="A28" s="11"/>
      <c r="B28" s="11"/>
      <c r="C28" s="11"/>
      <c r="D28" s="11"/>
      <c r="E28" s="11"/>
      <c r="F28" s="11"/>
      <c r="G28" s="10"/>
      <c r="H28" s="1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</row>
    <row r="29" spans="1:28" ht="46.5" x14ac:dyDescent="0.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</row>
    <row r="30" spans="1:28" ht="46.5" x14ac:dyDescent="0.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</row>
    <row r="31" spans="1:28" ht="46.5" x14ac:dyDescent="0.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</row>
    <row r="32" spans="1:28" ht="46.5" x14ac:dyDescent="0.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</row>
    <row r="33" spans="1:28" ht="46.5" x14ac:dyDescent="0.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</row>
    <row r="34" spans="1:28" ht="46.5" x14ac:dyDescent="0.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</row>
    <row r="35" spans="1:28" ht="46.5" x14ac:dyDescent="0.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</row>
    <row r="36" spans="1:28" ht="46.5" x14ac:dyDescent="0.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</row>
    <row r="37" spans="1:28" ht="46.5" x14ac:dyDescent="0.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</row>
    <row r="38" spans="1:28" ht="46.5" x14ac:dyDescent="0.7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9"/>
    </row>
    <row r="39" spans="1:28" ht="46.5" x14ac:dyDescent="0.7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"/>
    </row>
    <row r="40" spans="1:28" ht="46.5" x14ac:dyDescent="0.7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9"/>
    </row>
    <row r="41" spans="1:28" ht="46.5" x14ac:dyDescent="0.7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9"/>
    </row>
    <row r="42" spans="1:28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</sheetData>
  <mergeCells count="12">
    <mergeCell ref="D14:O14"/>
    <mergeCell ref="D15:O15"/>
    <mergeCell ref="D17:N17"/>
    <mergeCell ref="D18:N18"/>
    <mergeCell ref="D19:N19"/>
    <mergeCell ref="D12:O12"/>
    <mergeCell ref="D13:O13"/>
    <mergeCell ref="D11:O11"/>
    <mergeCell ref="D7:O7"/>
    <mergeCell ref="D8:O8"/>
    <mergeCell ref="D9:O9"/>
    <mergeCell ref="D10:O10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15</xdr:col>
                    <xdr:colOff>161925</xdr:colOff>
                    <xdr:row>6</xdr:row>
                    <xdr:rowOff>9525</xdr:rowOff>
                  </from>
                  <to>
                    <xdr:col>15</xdr:col>
                    <xdr:colOff>428625</xdr:colOff>
                    <xdr:row>6</xdr:row>
                    <xdr:rowOff>1304925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15</xdr:col>
                    <xdr:colOff>180975</xdr:colOff>
                    <xdr:row>7</xdr:row>
                    <xdr:rowOff>9525</xdr:rowOff>
                  </from>
                  <to>
                    <xdr:col>15</xdr:col>
                    <xdr:colOff>447675</xdr:colOff>
                    <xdr:row>7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15</xdr:col>
                    <xdr:colOff>180975</xdr:colOff>
                    <xdr:row>8</xdr:row>
                    <xdr:rowOff>19050</xdr:rowOff>
                  </from>
                  <to>
                    <xdr:col>15</xdr:col>
                    <xdr:colOff>457200</xdr:colOff>
                    <xdr:row>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15</xdr:col>
                    <xdr:colOff>180975</xdr:colOff>
                    <xdr:row>10</xdr:row>
                    <xdr:rowOff>9525</xdr:rowOff>
                  </from>
                  <to>
                    <xdr:col>15</xdr:col>
                    <xdr:colOff>447675</xdr:colOff>
                    <xdr:row>10</xdr:row>
                    <xdr:rowOff>1619250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8</xdr:row>
                    <xdr:rowOff>561975</xdr:rowOff>
                  </from>
                  <to>
                    <xdr:col>15</xdr:col>
                    <xdr:colOff>438150</xdr:colOff>
                    <xdr:row>9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15</xdr:col>
                    <xdr:colOff>447675</xdr:colOff>
                    <xdr:row>11</xdr:row>
                    <xdr:rowOff>1657350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0</xdr:rowOff>
                  </from>
                  <to>
                    <xdr:col>15</xdr:col>
                    <xdr:colOff>504825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1476375</xdr:rowOff>
                  </from>
                  <to>
                    <xdr:col>15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9525</xdr:rowOff>
                  </from>
                  <to>
                    <xdr:col>15</xdr:col>
                    <xdr:colOff>447675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topLeftCell="B1" workbookViewId="0">
      <pane ySplit="1" topLeftCell="A151" activePane="bottomLeft" state="frozen"/>
      <selection pane="bottomLeft" activeCell="H143" sqref="H143"/>
    </sheetView>
  </sheetViews>
  <sheetFormatPr defaultRowHeight="15" x14ac:dyDescent="0.25"/>
  <cols>
    <col min="1" max="1" width="10.85546875" customWidth="1"/>
    <col min="2" max="2" width="13.140625" customWidth="1"/>
    <col min="4" max="4" width="9.42578125" bestFit="1" customWidth="1"/>
    <col min="5" max="5" width="8.28515625" bestFit="1" customWidth="1"/>
    <col min="6" max="6" width="7.42578125" customWidth="1"/>
    <col min="7" max="7" width="6.28515625" bestFit="1" customWidth="1"/>
    <col min="8" max="8" width="4.85546875" bestFit="1" customWidth="1"/>
    <col min="12" max="12" width="15.140625" style="18" bestFit="1" customWidth="1"/>
  </cols>
  <sheetData>
    <row r="1" spans="1:16" x14ac:dyDescent="0.25">
      <c r="A1" s="55"/>
      <c r="B1" s="55"/>
      <c r="C1" s="55"/>
      <c r="D1" s="56" t="s">
        <v>20</v>
      </c>
      <c r="E1" s="56" t="s">
        <v>21</v>
      </c>
      <c r="F1" s="56" t="s">
        <v>22</v>
      </c>
      <c r="G1" s="56" t="s">
        <v>23</v>
      </c>
      <c r="H1" s="56" t="s">
        <v>24</v>
      </c>
      <c r="I1" s="55"/>
      <c r="J1" s="55"/>
      <c r="K1" s="55"/>
      <c r="L1" s="56" t="s">
        <v>39</v>
      </c>
      <c r="M1" s="55"/>
      <c r="O1" t="s">
        <v>194</v>
      </c>
    </row>
    <row r="2" spans="1:16" x14ac:dyDescent="0.25">
      <c r="A2" s="110" t="s">
        <v>25</v>
      </c>
      <c r="B2" t="s">
        <v>26</v>
      </c>
      <c r="C2" s="21" t="b">
        <v>0</v>
      </c>
      <c r="D2" s="19">
        <f>COUNTIF(C2:C11,"TRUE")/10</f>
        <v>0</v>
      </c>
      <c r="E2" s="19">
        <f>COUNTIF(C2:C15,"TRUE")/10</f>
        <v>0</v>
      </c>
      <c r="F2" s="18" t="str">
        <f>IF(E2=40%,"Level 1",IF(E2=50%,"Level 1",IF(E2=60%,"Level 1",IF(E2=70%,"Level 2",IF(E2=80%,"Level 2",IF(E2=90%,"Level 2",IF(E2=100%,"Level 2",IF(E2=110%,"Level 3",IF(E2=120%,"Level 4",IF(E2=130%,"Level 4",IF(E2=140%,"Level 5","Level ")))))))))))</f>
        <v xml:space="preserve">Level </v>
      </c>
      <c r="G2" s="20">
        <f>IF(F2="Level 1",0.6,IF(F2="Level 2",0.7,IF(F2="Level 3",0.8,IF(F2="Level 4",0.9,IF(F2="Level 5",1,)))))</f>
        <v>0</v>
      </c>
      <c r="H2">
        <f>5*G2</f>
        <v>0</v>
      </c>
      <c r="L2" s="18">
        <f>H2+H17+H27+H35+H48</f>
        <v>0</v>
      </c>
      <c r="O2">
        <f>L2+L55+L76+L114+L150</f>
        <v>0</v>
      </c>
      <c r="P2" t="str">
        <f>IF(O2=60,"Baik",IF(O2=60.5,"Baik",IF(O2=61,"Baik",IF(O2=61.5,"Baik",IF(O2=62,"Baik",IF(O2=62.5,"Baik",IF(O2=62,"Baik",IF(O2=62.5,"Baik",IF(O2=63,"Baik",IF(O2=63.5,"Baik",IF(O2=64,"Baik",IF(O2=64.5,"Baik",IF(O2=65,"Baik",IF(O2=65.5,"Baik",IF(O2=66,"Baik",IF(O2=66.5,"Baik",IF(O2=67,"Baik",IF(O2=67.5,"Baik",IF(O2=68,"Baik",IF(O2=68.5,"Baik",IF(O2=69,"Baik"," ")))))))))))))))))))))</f>
        <v xml:space="preserve"> </v>
      </c>
    </row>
    <row r="3" spans="1:16" x14ac:dyDescent="0.25">
      <c r="A3" s="110"/>
      <c r="C3" s="21" t="b">
        <v>0</v>
      </c>
      <c r="D3" s="2">
        <f>100%-D2</f>
        <v>1</v>
      </c>
    </row>
    <row r="4" spans="1:16" x14ac:dyDescent="0.25">
      <c r="A4" s="110"/>
      <c r="C4" s="21" t="b">
        <v>0</v>
      </c>
    </row>
    <row r="5" spans="1:16" x14ac:dyDescent="0.25">
      <c r="A5" s="110"/>
      <c r="C5" s="21" t="b">
        <v>0</v>
      </c>
    </row>
    <row r="6" spans="1:16" x14ac:dyDescent="0.25">
      <c r="A6" s="110"/>
      <c r="C6" s="21" t="b">
        <v>0</v>
      </c>
    </row>
    <row r="7" spans="1:16" x14ac:dyDescent="0.25">
      <c r="A7" s="110"/>
      <c r="C7" s="21" t="b">
        <v>0</v>
      </c>
    </row>
    <row r="8" spans="1:16" x14ac:dyDescent="0.25">
      <c r="A8" s="110"/>
      <c r="C8" s="21" t="b">
        <v>0</v>
      </c>
    </row>
    <row r="9" spans="1:16" x14ac:dyDescent="0.25">
      <c r="A9" s="110"/>
      <c r="C9" s="21" t="b">
        <v>0</v>
      </c>
    </row>
    <row r="10" spans="1:16" x14ac:dyDescent="0.25">
      <c r="A10" s="110"/>
      <c r="C10" s="21" t="b">
        <v>0</v>
      </c>
    </row>
    <row r="11" spans="1:16" x14ac:dyDescent="0.25">
      <c r="A11" s="110"/>
      <c r="C11" s="21" t="b">
        <v>0</v>
      </c>
    </row>
    <row r="12" spans="1:16" x14ac:dyDescent="0.25">
      <c r="A12" s="110"/>
      <c r="C12" s="21" t="b">
        <v>0</v>
      </c>
    </row>
    <row r="13" spans="1:16" x14ac:dyDescent="0.25">
      <c r="A13" s="110"/>
      <c r="C13" s="21" t="b">
        <v>0</v>
      </c>
      <c r="G13" t="s">
        <v>69</v>
      </c>
    </row>
    <row r="14" spans="1:16" x14ac:dyDescent="0.25">
      <c r="A14" s="110"/>
      <c r="C14" s="21" t="b">
        <v>0</v>
      </c>
    </row>
    <row r="15" spans="1:16" x14ac:dyDescent="0.25">
      <c r="A15" s="110"/>
      <c r="C15" s="21" t="b">
        <v>0</v>
      </c>
    </row>
    <row r="16" spans="1:16" x14ac:dyDescent="0.25">
      <c r="A16" s="110"/>
    </row>
    <row r="17" spans="1:13" x14ac:dyDescent="0.25">
      <c r="A17" s="110"/>
      <c r="B17" t="s">
        <v>27</v>
      </c>
      <c r="C17" s="21" t="b">
        <v>0</v>
      </c>
      <c r="D17" s="1">
        <f>COUNTIF(C17:C21,"TRUE")/5</f>
        <v>0</v>
      </c>
      <c r="E17" s="2">
        <f>COUNTIF(C17:C25,"TRUE")/5</f>
        <v>0</v>
      </c>
      <c r="F17" t="str">
        <f>IF(E17=40%,"Level 1",IF(E17=50%,"Level 1",IF(E17=60%,"Level 1",IF(E17=70%,"Level 2",IF(E17=80%,"Level 2",IF(E17=90%,"Level 2",IF(E17=100%,"Level 2",IF(E17=120%,"Level 3",IF(E17=140%,"Level 4",IF(E17=160%,"Level 4",IF(E17=180%,"Level 5","Level ")))))))))))</f>
        <v xml:space="preserve">Level </v>
      </c>
      <c r="G17">
        <f>IF(F17="Level 1",0.6,IF(F17="Level 2",0.7,IF(F17="Level 3",0.8,IF(F17="Level 4",0.9,IF(F17="Level 5",1,)))))</f>
        <v>0</v>
      </c>
      <c r="H17">
        <f>5*G17</f>
        <v>0</v>
      </c>
      <c r="M17">
        <v>140</v>
      </c>
    </row>
    <row r="18" spans="1:13" x14ac:dyDescent="0.25">
      <c r="A18" s="110"/>
      <c r="C18" s="21" t="b">
        <v>0</v>
      </c>
      <c r="D18" s="2">
        <f>100%-D17</f>
        <v>1</v>
      </c>
      <c r="M18">
        <v>160</v>
      </c>
    </row>
    <row r="19" spans="1:13" x14ac:dyDescent="0.25">
      <c r="A19" s="110"/>
      <c r="C19" s="21" t="b">
        <v>0</v>
      </c>
      <c r="M19">
        <v>180</v>
      </c>
    </row>
    <row r="20" spans="1:13" x14ac:dyDescent="0.25">
      <c r="A20" s="110"/>
      <c r="C20" s="21" t="b">
        <v>0</v>
      </c>
    </row>
    <row r="21" spans="1:13" x14ac:dyDescent="0.25">
      <c r="A21" s="110"/>
      <c r="C21" s="21" t="b">
        <v>0</v>
      </c>
    </row>
    <row r="22" spans="1:13" x14ac:dyDescent="0.25">
      <c r="A22" s="110"/>
      <c r="C22" s="21" t="b">
        <v>0</v>
      </c>
    </row>
    <row r="23" spans="1:13" x14ac:dyDescent="0.25">
      <c r="A23" s="110"/>
      <c r="C23" s="21" t="b">
        <v>0</v>
      </c>
    </row>
    <row r="24" spans="1:13" x14ac:dyDescent="0.25">
      <c r="A24" s="110"/>
      <c r="C24" s="21" t="b">
        <v>0</v>
      </c>
    </row>
    <row r="25" spans="1:13" x14ac:dyDescent="0.25">
      <c r="A25" s="110"/>
      <c r="C25" s="21" t="b">
        <v>0</v>
      </c>
    </row>
    <row r="26" spans="1:13" x14ac:dyDescent="0.25">
      <c r="A26" s="110"/>
    </row>
    <row r="27" spans="1:13" x14ac:dyDescent="0.25">
      <c r="A27" s="110"/>
      <c r="B27" t="s">
        <v>28</v>
      </c>
      <c r="C27" s="21" t="b">
        <v>0</v>
      </c>
      <c r="D27" s="2">
        <f>COUNTIF(C27:C30,"TRUE")/4</f>
        <v>0</v>
      </c>
      <c r="E27" s="2">
        <f>COUNTIF(C27:C33,"TRUE")/4</f>
        <v>0</v>
      </c>
      <c r="F27" t="str">
        <f>IF(E27=40%,"Level 1",IF(E27=50%,"Level 1",IF(E27=60%,"Level 1",IF(E27=75%,"Level 2",IF(E27=80%,"Level 2",IF(E27=90%,"Level 2",IF(E27=100%,"Level 2",IF(E27=125%,"Level 3",IF(E27=150%,"Level 4",IF(E27=175%,"level 5","Level 0"))))))))))</f>
        <v>Level 0</v>
      </c>
      <c r="G27">
        <f>IF(F27="Level 1",0.6,IF(F27="Level 2",0.7,IF(F27="Level 3",0.8,IF(F27="Level 4",0.9,IF(F27="Level 5",1,)))))</f>
        <v>0</v>
      </c>
      <c r="H27">
        <f>G27*5</f>
        <v>0</v>
      </c>
      <c r="L27" s="18">
        <v>125</v>
      </c>
    </row>
    <row r="28" spans="1:13" x14ac:dyDescent="0.25">
      <c r="A28" s="110"/>
      <c r="C28" s="21" t="b">
        <v>0</v>
      </c>
      <c r="D28" s="2">
        <f>100%-D27</f>
        <v>1</v>
      </c>
      <c r="L28" s="18">
        <v>150</v>
      </c>
    </row>
    <row r="29" spans="1:13" x14ac:dyDescent="0.25">
      <c r="A29" s="110"/>
      <c r="C29" s="21" t="b">
        <v>0</v>
      </c>
      <c r="L29" s="18">
        <v>175</v>
      </c>
    </row>
    <row r="30" spans="1:13" x14ac:dyDescent="0.25">
      <c r="A30" s="110"/>
      <c r="C30" s="21" t="b">
        <v>0</v>
      </c>
    </row>
    <row r="31" spans="1:13" x14ac:dyDescent="0.25">
      <c r="A31" s="110"/>
      <c r="C31" s="21" t="b">
        <v>0</v>
      </c>
    </row>
    <row r="32" spans="1:13" x14ac:dyDescent="0.25">
      <c r="A32" s="110"/>
      <c r="C32" s="21" t="b">
        <v>0</v>
      </c>
    </row>
    <row r="33" spans="1:13" x14ac:dyDescent="0.25">
      <c r="A33" s="110"/>
      <c r="C33" s="21" t="b">
        <v>0</v>
      </c>
    </row>
    <row r="34" spans="1:13" x14ac:dyDescent="0.25">
      <c r="A34" s="110"/>
    </row>
    <row r="35" spans="1:13" x14ac:dyDescent="0.25">
      <c r="A35" s="110"/>
      <c r="B35" s="50" t="s">
        <v>29</v>
      </c>
      <c r="C35" s="59" t="b">
        <v>0</v>
      </c>
      <c r="D35" s="2">
        <f>COUNTIF(C35:C41,"TRUE")/7</f>
        <v>0</v>
      </c>
      <c r="E35" s="2">
        <f>COUNTIF(C35:C46,"TRUE")/2</f>
        <v>0</v>
      </c>
      <c r="F35" t="str">
        <f>IF(E35=200%,"Level 1",IF(E35=250%,"Level 1",IF(E35=300%,"Level 2",IF(E35=350%,"Level 2",IF(E35=400%,"Level 2",IF(E35=450%,"Level 3",IF(E35=500%,"Level 4",IF(E35=550%,"Level 4",IF(E35=600%,"Level 5","Level 0")))))))))</f>
        <v>Level 0</v>
      </c>
      <c r="G35">
        <f>IF(F35="Level 1",0.6,IF(F35="Level 2",0.7,IF(F35="Level 3",0.8,IF(F35="Level 4",0.9,IF(F35="Level 5",1,0)))))</f>
        <v>0</v>
      </c>
      <c r="H35">
        <f>5*G35</f>
        <v>0</v>
      </c>
      <c r="M35" s="57"/>
    </row>
    <row r="36" spans="1:13" x14ac:dyDescent="0.25">
      <c r="A36" s="110"/>
      <c r="C36" s="21" t="b">
        <v>0</v>
      </c>
      <c r="D36" s="1">
        <f>D35-100%</f>
        <v>-1</v>
      </c>
      <c r="F36" t="s">
        <v>67</v>
      </c>
      <c r="M36" s="57"/>
    </row>
    <row r="37" spans="1:13" x14ac:dyDescent="0.25">
      <c r="A37" s="110"/>
      <c r="C37" s="21" t="b">
        <v>0</v>
      </c>
      <c r="M37" s="57"/>
    </row>
    <row r="38" spans="1:13" x14ac:dyDescent="0.25">
      <c r="A38" s="110"/>
      <c r="C38" s="21" t="b">
        <v>0</v>
      </c>
      <c r="M38" s="57"/>
    </row>
    <row r="39" spans="1:13" x14ac:dyDescent="0.25">
      <c r="A39" s="110"/>
      <c r="C39" s="21" t="b">
        <v>0</v>
      </c>
      <c r="M39" s="57"/>
    </row>
    <row r="40" spans="1:13" x14ac:dyDescent="0.25">
      <c r="A40" s="110"/>
      <c r="C40" s="21" t="b">
        <v>0</v>
      </c>
    </row>
    <row r="41" spans="1:13" x14ac:dyDescent="0.25">
      <c r="A41" s="110"/>
      <c r="C41" s="21" t="b">
        <v>0</v>
      </c>
    </row>
    <row r="42" spans="1:13" x14ac:dyDescent="0.25">
      <c r="A42" s="110"/>
      <c r="C42" s="21" t="b">
        <v>0</v>
      </c>
    </row>
    <row r="43" spans="1:13" x14ac:dyDescent="0.25">
      <c r="A43" s="110"/>
      <c r="C43" s="21" t="b">
        <v>0</v>
      </c>
    </row>
    <row r="44" spans="1:13" x14ac:dyDescent="0.25">
      <c r="A44" s="110"/>
      <c r="C44" s="21" t="b">
        <v>0</v>
      </c>
    </row>
    <row r="45" spans="1:13" x14ac:dyDescent="0.25">
      <c r="A45" s="110"/>
      <c r="C45" s="21" t="b">
        <v>0</v>
      </c>
    </row>
    <row r="46" spans="1:13" x14ac:dyDescent="0.25">
      <c r="A46" s="110"/>
      <c r="C46" s="21" t="b">
        <v>0</v>
      </c>
    </row>
    <row r="47" spans="1:13" x14ac:dyDescent="0.25">
      <c r="A47" s="110"/>
    </row>
    <row r="48" spans="1:13" x14ac:dyDescent="0.25">
      <c r="A48" s="110"/>
      <c r="B48" t="s">
        <v>30</v>
      </c>
      <c r="C48" s="21" t="b">
        <v>0</v>
      </c>
      <c r="D48" s="2">
        <f>COUNTIF(C48:C51,"TRUE")/4</f>
        <v>0</v>
      </c>
      <c r="E48" s="2">
        <f>COUNTIF(C48:C54,"TRUE")/4</f>
        <v>0</v>
      </c>
      <c r="F48" t="str">
        <f>IF(E48=25%,"Level 0",IF(E48=50%,"Level 1",IF(E48=75%,"Level 2",IF(E48=100%,"Level 2",IF(E48=125%,"Level 3",IF(E48=150%,"Level 4",IF(E48=175%,"Level 5","Level 0")))))))</f>
        <v>Level 0</v>
      </c>
      <c r="G48">
        <f>IF(F48="Level 1",0.6,IF(F48="Level 2",0.7,IF(F48="Level 3",0.8,IF(F48="Level 4",0.9,IF(F48="Level 5",1,)))))</f>
        <v>0</v>
      </c>
      <c r="H48">
        <f>5*G48</f>
        <v>0</v>
      </c>
      <c r="M48" s="18">
        <v>125</v>
      </c>
    </row>
    <row r="49" spans="1:14" x14ac:dyDescent="0.25">
      <c r="A49" s="110"/>
      <c r="C49" s="21" t="b">
        <v>0</v>
      </c>
      <c r="D49" s="1">
        <f>D48-100%</f>
        <v>-1</v>
      </c>
      <c r="M49" s="18">
        <v>150</v>
      </c>
    </row>
    <row r="50" spans="1:14" x14ac:dyDescent="0.25">
      <c r="A50" s="110"/>
      <c r="C50" s="21" t="b">
        <v>0</v>
      </c>
      <c r="M50" s="18">
        <v>175</v>
      </c>
    </row>
    <row r="51" spans="1:14" x14ac:dyDescent="0.25">
      <c r="A51" s="110"/>
      <c r="C51" s="21" t="b">
        <v>0</v>
      </c>
    </row>
    <row r="52" spans="1:14" x14ac:dyDescent="0.25">
      <c r="A52" s="110"/>
      <c r="C52" s="21" t="b">
        <v>0</v>
      </c>
    </row>
    <row r="53" spans="1:14" x14ac:dyDescent="0.25">
      <c r="A53" s="110"/>
      <c r="C53" s="21" t="b">
        <v>0</v>
      </c>
    </row>
    <row r="54" spans="1:14" x14ac:dyDescent="0.25">
      <c r="A54" s="111"/>
      <c r="B54" s="37"/>
      <c r="C54" s="38" t="b">
        <v>0</v>
      </c>
      <c r="D54" s="37"/>
      <c r="E54" s="37"/>
      <c r="F54" s="37"/>
      <c r="G54" s="37"/>
      <c r="H54" s="37"/>
      <c r="I54" s="37"/>
      <c r="J54" s="37"/>
      <c r="K54" s="37"/>
      <c r="L54" s="58"/>
      <c r="M54" s="37"/>
      <c r="N54" s="37"/>
    </row>
    <row r="55" spans="1:14" x14ac:dyDescent="0.25">
      <c r="A55" s="46" t="s">
        <v>78</v>
      </c>
      <c r="B55" t="s">
        <v>75</v>
      </c>
      <c r="C55" s="21" t="b">
        <v>0</v>
      </c>
      <c r="D55" s="2">
        <f>COUNTIF(C55:C59,"TRUE")/5</f>
        <v>0</v>
      </c>
      <c r="E55" s="2">
        <f>COUNTIF(C55:C62,"TRUE")/5</f>
        <v>0</v>
      </c>
      <c r="F55" t="str">
        <f>IF(E55=40%,"Level 1",IF(E55=60%,"Level 1",IF(E55=80%,"Level 2",IF(E55=100%,"Level 2",IF(E55=120%,"Level 3",IF(E55=140%,"Level 4",IF(E55=160%,"Level 5","Level 0")))))))</f>
        <v>Level 0</v>
      </c>
      <c r="G55">
        <f>IF(F55="Level 1",0.6,IF(F55="Level 2",0.7,IF(F55="Level 3",0.8,IF(F55="Level 4",0.9,IF(F55="Level 5",1,0)))))</f>
        <v>0</v>
      </c>
      <c r="H55">
        <f>5*G55</f>
        <v>0</v>
      </c>
      <c r="L55" s="18">
        <f>H55+H64+H71</f>
        <v>0</v>
      </c>
    </row>
    <row r="56" spans="1:14" x14ac:dyDescent="0.25">
      <c r="A56" s="46"/>
      <c r="C56" s="21" t="b">
        <v>0</v>
      </c>
      <c r="D56" s="2">
        <f>100%-D55</f>
        <v>1</v>
      </c>
    </row>
    <row r="57" spans="1:14" x14ac:dyDescent="0.25">
      <c r="A57" s="46"/>
      <c r="C57" s="21" t="b">
        <v>0</v>
      </c>
    </row>
    <row r="58" spans="1:14" x14ac:dyDescent="0.25">
      <c r="A58" s="46"/>
      <c r="C58" s="21" t="b">
        <v>0</v>
      </c>
    </row>
    <row r="59" spans="1:14" x14ac:dyDescent="0.25">
      <c r="A59" s="46"/>
      <c r="C59" s="21" t="b">
        <v>0</v>
      </c>
    </row>
    <row r="60" spans="1:14" x14ac:dyDescent="0.25">
      <c r="A60" s="46"/>
      <c r="C60" s="21" t="b">
        <v>0</v>
      </c>
    </row>
    <row r="61" spans="1:14" x14ac:dyDescent="0.25">
      <c r="A61" s="46"/>
      <c r="C61" s="21" t="b">
        <v>0</v>
      </c>
    </row>
    <row r="62" spans="1:14" x14ac:dyDescent="0.25">
      <c r="A62" s="46"/>
      <c r="C62" s="21" t="b">
        <v>0</v>
      </c>
    </row>
    <row r="63" spans="1:14" x14ac:dyDescent="0.25">
      <c r="A63" s="46"/>
    </row>
    <row r="64" spans="1:14" x14ac:dyDescent="0.25">
      <c r="A64" s="46"/>
      <c r="B64" s="50" t="s">
        <v>76</v>
      </c>
      <c r="C64" s="21" t="b">
        <v>0</v>
      </c>
      <c r="D64" s="2">
        <f>COUNTIF(C64:C66,"TRUE")/3</f>
        <v>0</v>
      </c>
      <c r="E64" s="2">
        <f>COUNTIF(C64:C69,"TRUE")/2</f>
        <v>0</v>
      </c>
      <c r="F64" t="str">
        <f>IF(E64=100%,"Level 1",IF(E64=150%,"Level 2",IF(E64=200%,"Level 3",IF(E64=250%,"Level 4",IF(E64=300%,"Level 5","Level 0")))))</f>
        <v>Level 0</v>
      </c>
      <c r="G64">
        <f>IF(F64="Level 1",0.6,IF(F64="Level 2",0.7,IF(F64="Level 3",0.8,IF(F64="Level 4",0.9,IF(F64="Level 5",1,0)))))</f>
        <v>0</v>
      </c>
      <c r="H64">
        <f>5*G64</f>
        <v>0</v>
      </c>
    </row>
    <row r="65" spans="1:14" x14ac:dyDescent="0.25">
      <c r="A65" s="46"/>
      <c r="C65" s="21" t="b">
        <v>0</v>
      </c>
      <c r="D65" s="2">
        <f>100%-D64</f>
        <v>1</v>
      </c>
    </row>
    <row r="66" spans="1:14" x14ac:dyDescent="0.25">
      <c r="A66" s="46"/>
      <c r="C66" s="21" t="b">
        <v>0</v>
      </c>
    </row>
    <row r="67" spans="1:14" x14ac:dyDescent="0.25">
      <c r="A67" s="46"/>
      <c r="C67" s="21" t="b">
        <v>0</v>
      </c>
    </row>
    <row r="68" spans="1:14" x14ac:dyDescent="0.25">
      <c r="A68" s="46"/>
      <c r="C68" s="21" t="b">
        <v>0</v>
      </c>
    </row>
    <row r="69" spans="1:14" x14ac:dyDescent="0.25">
      <c r="A69" s="46"/>
      <c r="C69" s="21" t="b">
        <v>0</v>
      </c>
    </row>
    <row r="70" spans="1:14" x14ac:dyDescent="0.25">
      <c r="A70" s="46"/>
    </row>
    <row r="71" spans="1:14" x14ac:dyDescent="0.25">
      <c r="A71" s="46"/>
      <c r="B71" t="s">
        <v>77</v>
      </c>
      <c r="C71" s="21" t="b">
        <v>0</v>
      </c>
      <c r="D71" s="2">
        <f>COUNTIF(C71:C74,"TRUE")/4</f>
        <v>0</v>
      </c>
      <c r="E71" s="45">
        <f>COUNTIF(C75,"TRUE")</f>
        <v>0</v>
      </c>
      <c r="F71" t="str">
        <f>IF(E71=100%,"Level 5","Level 0")</f>
        <v>Level 0</v>
      </c>
      <c r="G71">
        <f>IF(F71="Level 5",1,0)</f>
        <v>0</v>
      </c>
      <c r="H71">
        <f>IF(F71="Level 5",5,0)</f>
        <v>0</v>
      </c>
    </row>
    <row r="72" spans="1:14" x14ac:dyDescent="0.25">
      <c r="A72" s="46"/>
      <c r="C72" s="21" t="b">
        <v>0</v>
      </c>
      <c r="D72" s="2">
        <f>100%-D71</f>
        <v>1</v>
      </c>
    </row>
    <row r="73" spans="1:14" x14ac:dyDescent="0.25">
      <c r="A73" s="46"/>
      <c r="C73" s="21" t="b">
        <v>0</v>
      </c>
    </row>
    <row r="74" spans="1:14" x14ac:dyDescent="0.25">
      <c r="A74" s="46"/>
      <c r="C74" s="21" t="b">
        <v>0</v>
      </c>
    </row>
    <row r="75" spans="1:14" x14ac:dyDescent="0.25">
      <c r="A75" s="48"/>
      <c r="B75" s="37"/>
      <c r="C75" s="38" t="b">
        <v>0</v>
      </c>
      <c r="D75" s="37"/>
      <c r="E75" s="37"/>
      <c r="F75" s="37"/>
      <c r="G75" s="37"/>
      <c r="H75" s="37"/>
      <c r="I75" s="37"/>
      <c r="J75" s="37"/>
      <c r="K75" s="37"/>
      <c r="L75" s="58"/>
      <c r="M75" s="37"/>
      <c r="N75" s="37"/>
    </row>
    <row r="76" spans="1:14" x14ac:dyDescent="0.25">
      <c r="A76" s="47" t="s">
        <v>97</v>
      </c>
      <c r="B76" t="s">
        <v>98</v>
      </c>
      <c r="C76" s="21" t="b">
        <v>0</v>
      </c>
      <c r="D76" s="2">
        <f>COUNTIF(C76:C79,"TRUE")/4</f>
        <v>0</v>
      </c>
      <c r="E76" s="2">
        <f>COUNTIF(C76:C81,"TRUE")/4</f>
        <v>0</v>
      </c>
      <c r="F76" t="str">
        <f>IF(E76=50%,"Level 1",IF(E76=75%,"Level 2",IF(E76=100%,"Level 3",IF(E76=125%,"Level 4",IF(E76=150%,"Level 5","Level 0")))))</f>
        <v>Level 0</v>
      </c>
      <c r="G76">
        <f>IF(F76="Level 1",0.6,IF(F76="Level 2",0.7,IF(F76="Level 3",0.8,IF(F76="Level 4",0.9,IF(F76="Level 5",1,0)))))</f>
        <v>0</v>
      </c>
      <c r="H76">
        <f>G76*5</f>
        <v>0</v>
      </c>
      <c r="L76" s="18">
        <f>H76+H83+H91+H99+H107</f>
        <v>0</v>
      </c>
      <c r="M76">
        <v>1</v>
      </c>
    </row>
    <row r="77" spans="1:14" x14ac:dyDescent="0.25">
      <c r="A77" s="47"/>
      <c r="C77" s="21" t="b">
        <v>0</v>
      </c>
      <c r="D77" s="2">
        <f>100%-D76</f>
        <v>1</v>
      </c>
      <c r="M77">
        <v>2</v>
      </c>
    </row>
    <row r="78" spans="1:14" x14ac:dyDescent="0.25">
      <c r="A78" s="47"/>
      <c r="C78" s="21" t="b">
        <v>0</v>
      </c>
      <c r="M78">
        <v>3</v>
      </c>
    </row>
    <row r="79" spans="1:14" x14ac:dyDescent="0.25">
      <c r="A79" s="47"/>
      <c r="C79" s="21" t="b">
        <v>0</v>
      </c>
      <c r="M79">
        <v>4</v>
      </c>
    </row>
    <row r="80" spans="1:14" x14ac:dyDescent="0.25">
      <c r="A80" s="47"/>
      <c r="C80" s="21" t="b">
        <v>0</v>
      </c>
      <c r="M80">
        <v>5</v>
      </c>
    </row>
    <row r="81" spans="1:13" x14ac:dyDescent="0.25">
      <c r="A81" s="47"/>
      <c r="C81" s="21" t="b">
        <v>0</v>
      </c>
      <c r="M81">
        <v>6</v>
      </c>
    </row>
    <row r="82" spans="1:13" x14ac:dyDescent="0.25">
      <c r="A82" s="47"/>
    </row>
    <row r="83" spans="1:13" x14ac:dyDescent="0.25">
      <c r="A83" s="47"/>
      <c r="B83" t="s">
        <v>99</v>
      </c>
      <c r="C83" s="21" t="b">
        <v>0</v>
      </c>
      <c r="D83" s="2">
        <f>COUNTIF(C83:C84,"TRUE")/2</f>
        <v>0</v>
      </c>
      <c r="E83" s="2">
        <f>COUNTIF(C83:C89,"TRUE")/2</f>
        <v>0</v>
      </c>
      <c r="F83" t="str">
        <f>IF(E83=150%,"Level 1",IF(E83=200%,"Level 2",IF(E83=250%,"Level 3",IF(E83=300%,"Level 4",IF(E83=350%,"Level 5","Level 0")))))</f>
        <v>Level 0</v>
      </c>
      <c r="G83">
        <f>IF(F83="Level 1",0.6,IF(F83="Level 2",0.7,IF(F83="Level 3",0.8,IF(F83="Level 4",0.9,IF(F83="Level 5",1,0)))))</f>
        <v>0</v>
      </c>
      <c r="H83">
        <f>5*G83</f>
        <v>0</v>
      </c>
      <c r="M83">
        <v>1</v>
      </c>
    </row>
    <row r="84" spans="1:13" x14ac:dyDescent="0.25">
      <c r="A84" s="47"/>
      <c r="C84" s="21" t="b">
        <v>0</v>
      </c>
      <c r="D84" s="2">
        <f>100%-D83</f>
        <v>1</v>
      </c>
      <c r="M84">
        <v>2</v>
      </c>
    </row>
    <row r="85" spans="1:13" x14ac:dyDescent="0.25">
      <c r="A85" s="47"/>
      <c r="C85" s="21" t="b">
        <v>0</v>
      </c>
      <c r="M85">
        <v>3</v>
      </c>
    </row>
    <row r="86" spans="1:13" x14ac:dyDescent="0.25">
      <c r="A86" s="47"/>
      <c r="C86" s="21" t="b">
        <v>0</v>
      </c>
      <c r="M86">
        <v>4</v>
      </c>
    </row>
    <row r="87" spans="1:13" x14ac:dyDescent="0.25">
      <c r="A87" s="47"/>
      <c r="C87" s="21" t="b">
        <v>0</v>
      </c>
      <c r="M87">
        <v>5</v>
      </c>
    </row>
    <row r="88" spans="1:13" x14ac:dyDescent="0.25">
      <c r="A88" s="47"/>
      <c r="C88" s="21" t="b">
        <v>0</v>
      </c>
      <c r="M88">
        <v>6</v>
      </c>
    </row>
    <row r="89" spans="1:13" x14ac:dyDescent="0.25">
      <c r="A89" s="47"/>
      <c r="C89" s="21" t="b">
        <v>0</v>
      </c>
      <c r="M89">
        <v>7</v>
      </c>
    </row>
    <row r="90" spans="1:13" x14ac:dyDescent="0.25">
      <c r="A90" s="47"/>
    </row>
    <row r="91" spans="1:13" x14ac:dyDescent="0.25">
      <c r="A91" s="47"/>
      <c r="B91" t="s">
        <v>100</v>
      </c>
      <c r="C91" s="21" t="b">
        <v>0</v>
      </c>
      <c r="D91" s="2">
        <f>COUNTIF(C91:C92,"TRUE")/2</f>
        <v>0</v>
      </c>
      <c r="E91" s="2">
        <f>COUNTIF(C91:C97,"TRUE")/2</f>
        <v>0</v>
      </c>
      <c r="F91" t="str">
        <f>IF(E91=150%,"Level 1",IF(E91=200%,"Level 2",IF(E91=250%,"Level 3",IF(E91=300%,"Level 4",IF(E91=350%,"Level 5","Level 0")))))</f>
        <v>Level 0</v>
      </c>
      <c r="G91">
        <f>IF(F91="Level 1",0.6,IF(F91="Level 2",0.7,IF(F91="Level 3",0.8,IF(F91="Level 4",0.9,IF(F91="Level 5",1,0)))))</f>
        <v>0</v>
      </c>
      <c r="H91">
        <f>5*G91</f>
        <v>0</v>
      </c>
    </row>
    <row r="92" spans="1:13" x14ac:dyDescent="0.25">
      <c r="A92" s="47"/>
      <c r="C92" s="21" t="b">
        <v>0</v>
      </c>
      <c r="D92" s="2">
        <f>100%-D91</f>
        <v>1</v>
      </c>
    </row>
    <row r="93" spans="1:13" x14ac:dyDescent="0.25">
      <c r="A93" s="47"/>
      <c r="C93" s="21" t="b">
        <v>0</v>
      </c>
    </row>
    <row r="94" spans="1:13" x14ac:dyDescent="0.25">
      <c r="A94" s="47"/>
      <c r="C94" s="21" t="b">
        <v>0</v>
      </c>
    </row>
    <row r="95" spans="1:13" x14ac:dyDescent="0.25">
      <c r="A95" s="47"/>
      <c r="C95" s="21" t="b">
        <v>0</v>
      </c>
    </row>
    <row r="96" spans="1:13" x14ac:dyDescent="0.25">
      <c r="A96" s="47"/>
      <c r="C96" s="21" t="b">
        <v>0</v>
      </c>
    </row>
    <row r="97" spans="1:8" x14ac:dyDescent="0.25">
      <c r="A97" s="47"/>
      <c r="C97" s="21" t="b">
        <v>0</v>
      </c>
    </row>
    <row r="98" spans="1:8" x14ac:dyDescent="0.25">
      <c r="A98" s="47"/>
    </row>
    <row r="99" spans="1:8" x14ac:dyDescent="0.25">
      <c r="A99" s="47"/>
      <c r="B99" t="s">
        <v>101</v>
      </c>
      <c r="C99" s="21" t="b">
        <v>0</v>
      </c>
      <c r="D99" s="2">
        <f>COUNTIF(C99:C100,"TRUE")/2</f>
        <v>0</v>
      </c>
      <c r="E99" s="2">
        <f>COUNTIF(C99:C105,"TRUE")/2</f>
        <v>0</v>
      </c>
      <c r="F99" t="str">
        <f>IF(E99=150%,"Level 1",IF(E99=200%,"Level 2",IF(E99=250%,"Level 3",IF(E99=300%,"Level 4",IF(E99=350%,"Level 5","Level 0")))))</f>
        <v>Level 0</v>
      </c>
      <c r="G99">
        <f>IF(F99="Level1",0.6,IF(F99="Level 2",0.7,IF(F99="Level 3",0.8,IF(F99="Level 4",0.9,IF(F99="Level 5",1,0)))))</f>
        <v>0</v>
      </c>
      <c r="H99">
        <f>5*G99</f>
        <v>0</v>
      </c>
    </row>
    <row r="100" spans="1:8" x14ac:dyDescent="0.25">
      <c r="A100" s="47"/>
      <c r="C100" s="21" t="b">
        <v>0</v>
      </c>
      <c r="D100" s="2">
        <f>100%-D99</f>
        <v>1</v>
      </c>
    </row>
    <row r="101" spans="1:8" x14ac:dyDescent="0.25">
      <c r="A101" s="47"/>
      <c r="C101" s="21" t="b">
        <v>0</v>
      </c>
    </row>
    <row r="102" spans="1:8" x14ac:dyDescent="0.25">
      <c r="A102" s="47"/>
      <c r="C102" s="21" t="b">
        <v>0</v>
      </c>
    </row>
    <row r="103" spans="1:8" x14ac:dyDescent="0.25">
      <c r="A103" s="47"/>
      <c r="C103" s="21" t="b">
        <v>0</v>
      </c>
    </row>
    <row r="104" spans="1:8" x14ac:dyDescent="0.25">
      <c r="A104" s="47"/>
      <c r="C104" s="21" t="b">
        <v>0</v>
      </c>
    </row>
    <row r="105" spans="1:8" x14ac:dyDescent="0.25">
      <c r="A105" s="47"/>
      <c r="C105" s="21" t="b">
        <v>0</v>
      </c>
    </row>
    <row r="106" spans="1:8" x14ac:dyDescent="0.25">
      <c r="A106" s="47"/>
    </row>
    <row r="107" spans="1:8" x14ac:dyDescent="0.25">
      <c r="A107" s="47"/>
      <c r="B107" t="s">
        <v>102</v>
      </c>
      <c r="C107" s="21" t="b">
        <v>0</v>
      </c>
      <c r="D107" s="2">
        <f>COUNTIF(C107:C109,"TRUE")/3</f>
        <v>0</v>
      </c>
      <c r="E107" s="2">
        <f>COUNTIF(C107:C113,"TRUE")/2</f>
        <v>0</v>
      </c>
      <c r="F107" t="str">
        <f>IF(E107=150%,"Level 1",IF(E107=200%,"Level 2",IF(E107=250%,"Level 3",IF(E107=300%,"Level 4",IF(E107=350%,"Level 5","Level 0")))))</f>
        <v>Level 0</v>
      </c>
      <c r="G107">
        <f>IF(F107="Level 1",0.6,IF(F107="Level 2",0.7,IF(F107="Level 3",0.8,IF(F107="Level 4",0.9,IF(F107="Level 5",1,0)))))</f>
        <v>0</v>
      </c>
      <c r="H107">
        <f>5*G107</f>
        <v>0</v>
      </c>
    </row>
    <row r="108" spans="1:8" x14ac:dyDescent="0.25">
      <c r="A108" s="47"/>
      <c r="C108" s="21" t="b">
        <v>0</v>
      </c>
      <c r="D108" s="2">
        <f>100%-D107</f>
        <v>1</v>
      </c>
    </row>
    <row r="109" spans="1:8" x14ac:dyDescent="0.25">
      <c r="A109" s="47"/>
      <c r="C109" s="21" t="b">
        <v>0</v>
      </c>
    </row>
    <row r="110" spans="1:8" x14ac:dyDescent="0.25">
      <c r="A110" s="47"/>
      <c r="C110" s="21" t="b">
        <v>0</v>
      </c>
    </row>
    <row r="111" spans="1:8" x14ac:dyDescent="0.25">
      <c r="A111" s="47"/>
      <c r="C111" s="21" t="b">
        <v>0</v>
      </c>
    </row>
    <row r="112" spans="1:8" x14ac:dyDescent="0.25">
      <c r="A112" s="47"/>
      <c r="C112" s="21" t="b">
        <v>0</v>
      </c>
    </row>
    <row r="113" spans="1:13" x14ac:dyDescent="0.25">
      <c r="A113" s="49"/>
      <c r="B113" s="37"/>
      <c r="C113" s="38" t="b">
        <v>0</v>
      </c>
      <c r="D113" s="37"/>
      <c r="E113" s="37"/>
      <c r="F113" s="37"/>
      <c r="G113" s="37"/>
      <c r="H113" s="37"/>
      <c r="I113" s="37"/>
      <c r="J113" s="37"/>
      <c r="K113" s="37"/>
      <c r="L113" s="58"/>
      <c r="M113" s="37"/>
    </row>
    <row r="114" spans="1:13" x14ac:dyDescent="0.25">
      <c r="A114" s="50" t="s">
        <v>137</v>
      </c>
      <c r="B114" t="s">
        <v>138</v>
      </c>
      <c r="C114" s="21" t="b">
        <v>0</v>
      </c>
      <c r="D114" s="2">
        <f>COUNTIF(C114:C122,"TRUE")/9</f>
        <v>0</v>
      </c>
      <c r="E114" s="2">
        <f>COUNTIF(C114:C126,"TRUE")/2</f>
        <v>0</v>
      </c>
      <c r="F114" t="str">
        <f>IF(E114=200%,"Level 1",IF(E114=250%,"Level 1",IF(E114=300%,"Level 1",IF(E114=350%,"Level 1",IF(E114=400%,"Level 2",IF(E114=450%,"Level 2",IF(E114=500%,"Level 3",IF(E114=550%,"Level 4",IF(E114=600%,"Level 4",IF(E114=650%,"Level 5","Level 0"))))))))))</f>
        <v>Level 0</v>
      </c>
      <c r="G114">
        <f>IF(F114="Level 1",0.6,IF(F114="level 2",0.7,IF(F114="Level 3",0.8,IF(F114="Level 4",0.9,IF(F114="Level 5",1,0)))))</f>
        <v>0</v>
      </c>
      <c r="H114">
        <f>5*G114</f>
        <v>0</v>
      </c>
      <c r="K114">
        <v>111</v>
      </c>
      <c r="L114" s="18">
        <f>H114+H128+H143</f>
        <v>0</v>
      </c>
    </row>
    <row r="115" spans="1:13" x14ac:dyDescent="0.25">
      <c r="A115" s="50"/>
      <c r="C115" s="21" t="b">
        <v>0</v>
      </c>
      <c r="D115" s="2">
        <f>100%-D114</f>
        <v>1</v>
      </c>
      <c r="K115">
        <v>122</v>
      </c>
    </row>
    <row r="116" spans="1:13" x14ac:dyDescent="0.25">
      <c r="A116" s="50"/>
      <c r="C116" s="21" t="b">
        <v>0</v>
      </c>
      <c r="K116">
        <v>133</v>
      </c>
    </row>
    <row r="117" spans="1:13" x14ac:dyDescent="0.25">
      <c r="A117" s="50"/>
      <c r="C117" s="21" t="b">
        <v>0</v>
      </c>
      <c r="K117">
        <v>144</v>
      </c>
    </row>
    <row r="118" spans="1:13" x14ac:dyDescent="0.25">
      <c r="A118" s="50"/>
      <c r="C118" s="21" t="b">
        <v>0</v>
      </c>
    </row>
    <row r="119" spans="1:13" x14ac:dyDescent="0.25">
      <c r="A119" s="50"/>
      <c r="C119" s="21" t="b">
        <v>0</v>
      </c>
    </row>
    <row r="120" spans="1:13" x14ac:dyDescent="0.25">
      <c r="A120" s="50"/>
      <c r="C120" s="21" t="b">
        <v>0</v>
      </c>
    </row>
    <row r="121" spans="1:13" x14ac:dyDescent="0.25">
      <c r="A121" s="50"/>
      <c r="C121" s="21" t="b">
        <v>0</v>
      </c>
    </row>
    <row r="122" spans="1:13" x14ac:dyDescent="0.25">
      <c r="A122" s="50"/>
      <c r="C122" s="21" t="b">
        <v>0</v>
      </c>
    </row>
    <row r="123" spans="1:13" x14ac:dyDescent="0.25">
      <c r="A123" s="50"/>
      <c r="C123" s="14" t="b">
        <v>0</v>
      </c>
    </row>
    <row r="124" spans="1:13" x14ac:dyDescent="0.25">
      <c r="A124" s="50"/>
      <c r="C124" s="14" t="b">
        <v>0</v>
      </c>
    </row>
    <row r="125" spans="1:13" x14ac:dyDescent="0.25">
      <c r="A125" s="50"/>
      <c r="C125" s="14" t="b">
        <v>0</v>
      </c>
    </row>
    <row r="126" spans="1:13" x14ac:dyDescent="0.25">
      <c r="A126" s="50"/>
      <c r="C126" s="14" t="b">
        <v>0</v>
      </c>
    </row>
    <row r="127" spans="1:13" x14ac:dyDescent="0.25">
      <c r="A127" s="50"/>
    </row>
    <row r="128" spans="1:13" x14ac:dyDescent="0.25">
      <c r="A128" s="50"/>
      <c r="B128" t="s">
        <v>139</v>
      </c>
      <c r="C128" s="21" t="b">
        <v>0</v>
      </c>
      <c r="D128" s="2">
        <f>COUNTIF(C128:C132,"TRUE")/5</f>
        <v>0</v>
      </c>
      <c r="E128" s="2">
        <f>COUNTIF(C135:C141,"TRUE")/2</f>
        <v>0</v>
      </c>
      <c r="F128" t="str">
        <f>IF(E128=50%,"Level 1",IF(E128=100%,"Level 2",IF(E128=150%,"Level 2",IF(E128=200%,"Level 3",IF(E128=250%,"Level 3",IF(E128=300%,"Level 4",IF(E128=350%,"Level 5","Level 0")))))))</f>
        <v>Level 0</v>
      </c>
      <c r="G128">
        <f>IF(F128="Level 1",0.6,IF(F128="Level 2",0.7,IF(F128="Level 3",0.8,IF(F128="Level 4",0.9,IF(F128="Level 5",1,0)))))</f>
        <v>0</v>
      </c>
      <c r="H128">
        <f>5*G128</f>
        <v>0</v>
      </c>
    </row>
    <row r="129" spans="1:8" x14ac:dyDescent="0.25">
      <c r="A129" s="50"/>
      <c r="C129" s="21" t="b">
        <v>0</v>
      </c>
      <c r="D129" s="2">
        <f>100%-D128</f>
        <v>1</v>
      </c>
      <c r="E129" s="2"/>
    </row>
    <row r="130" spans="1:8" x14ac:dyDescent="0.25">
      <c r="A130" s="50"/>
      <c r="C130" s="21" t="b">
        <v>0</v>
      </c>
    </row>
    <row r="131" spans="1:8" x14ac:dyDescent="0.25">
      <c r="A131" s="50"/>
      <c r="C131" s="21" t="b">
        <v>0</v>
      </c>
    </row>
    <row r="132" spans="1:8" x14ac:dyDescent="0.25">
      <c r="A132" s="50"/>
      <c r="C132" s="21" t="b">
        <v>0</v>
      </c>
    </row>
    <row r="133" spans="1:8" x14ac:dyDescent="0.25">
      <c r="A133" s="50"/>
      <c r="C133" s="21" t="b">
        <v>0</v>
      </c>
    </row>
    <row r="134" spans="1:8" x14ac:dyDescent="0.25">
      <c r="A134" s="50"/>
      <c r="C134" s="21" t="b">
        <v>0</v>
      </c>
    </row>
    <row r="135" spans="1:8" x14ac:dyDescent="0.25">
      <c r="A135" s="50"/>
      <c r="C135" s="14" t="b">
        <v>0</v>
      </c>
    </row>
    <row r="136" spans="1:8" x14ac:dyDescent="0.25">
      <c r="A136" s="50"/>
      <c r="C136" s="14" t="b">
        <v>0</v>
      </c>
    </row>
    <row r="137" spans="1:8" x14ac:dyDescent="0.25">
      <c r="A137" s="50"/>
      <c r="C137" s="14" t="b">
        <v>0</v>
      </c>
    </row>
    <row r="138" spans="1:8" x14ac:dyDescent="0.25">
      <c r="A138" s="50"/>
      <c r="C138" s="14" t="b">
        <v>0</v>
      </c>
    </row>
    <row r="139" spans="1:8" x14ac:dyDescent="0.25">
      <c r="A139" s="50"/>
      <c r="C139" s="14" t="b">
        <v>0</v>
      </c>
    </row>
    <row r="140" spans="1:8" x14ac:dyDescent="0.25">
      <c r="A140" s="50"/>
      <c r="C140" s="14" t="b">
        <v>0</v>
      </c>
    </row>
    <row r="141" spans="1:8" x14ac:dyDescent="0.25">
      <c r="A141" s="50"/>
      <c r="C141" s="14" t="b">
        <v>0</v>
      </c>
    </row>
    <row r="142" spans="1:8" x14ac:dyDescent="0.25">
      <c r="A142" s="50"/>
    </row>
    <row r="143" spans="1:8" x14ac:dyDescent="0.25">
      <c r="A143" s="50"/>
      <c r="B143" t="s">
        <v>140</v>
      </c>
      <c r="C143" s="21" t="b">
        <v>0</v>
      </c>
      <c r="D143" s="2">
        <f>COUNTIF(C143:C146,"TRUE")/4</f>
        <v>0</v>
      </c>
      <c r="E143" s="2">
        <f>COUNTIF(C143:C149,"TRUE")/4</f>
        <v>0.25</v>
      </c>
      <c r="F143" t="str">
        <f>IF(E143=50%,"Level 1",IF(E143=75%,"Level 2",IF(E143=100%,"Level 2",IF(E143=125%,"Level 3",IF(E143=150%,"Level 4",IF(E143=175%,"Level 5","Level 0"))))))</f>
        <v>Level 0</v>
      </c>
      <c r="G143">
        <f>IF(F143="Level 1",0.6,IF(F143="Level 2",0.7,IF(F143="Level 3",0.8,IF(F143="Level 4",0.9,IF(F143="Level 5",1,0)))))</f>
        <v>0</v>
      </c>
      <c r="H143">
        <f>10*G143</f>
        <v>0</v>
      </c>
    </row>
    <row r="144" spans="1:8" x14ac:dyDescent="0.25">
      <c r="A144" s="50"/>
      <c r="C144" s="21" t="b">
        <v>0</v>
      </c>
      <c r="D144" s="2">
        <f>100%-D143</f>
        <v>1</v>
      </c>
    </row>
    <row r="145" spans="1:14" x14ac:dyDescent="0.25">
      <c r="A145" s="50"/>
      <c r="C145" s="21" t="b">
        <v>0</v>
      </c>
    </row>
    <row r="146" spans="1:14" x14ac:dyDescent="0.25">
      <c r="A146" s="50"/>
      <c r="C146" s="21" t="b">
        <v>0</v>
      </c>
    </row>
    <row r="147" spans="1:14" x14ac:dyDescent="0.25">
      <c r="A147" s="50"/>
      <c r="C147" s="21" t="b">
        <v>0</v>
      </c>
    </row>
    <row r="148" spans="1:14" x14ac:dyDescent="0.25">
      <c r="A148" s="50"/>
      <c r="C148" s="21" t="b">
        <v>1</v>
      </c>
    </row>
    <row r="149" spans="1:14" x14ac:dyDescent="0.25">
      <c r="A149" s="51"/>
      <c r="B149" s="37"/>
      <c r="C149" s="38" t="b">
        <v>0</v>
      </c>
      <c r="D149" s="37"/>
      <c r="E149" s="37"/>
      <c r="F149" s="37"/>
      <c r="G149" s="37"/>
      <c r="H149" s="37"/>
      <c r="I149" s="37"/>
      <c r="J149" s="37"/>
      <c r="K149" s="37"/>
      <c r="L149" s="58"/>
      <c r="M149" s="37"/>
    </row>
    <row r="150" spans="1:14" x14ac:dyDescent="0.25">
      <c r="A150" s="52" t="s">
        <v>141</v>
      </c>
      <c r="B150" t="s">
        <v>142</v>
      </c>
      <c r="C150" s="21" t="b">
        <v>0</v>
      </c>
      <c r="D150" s="2">
        <f>COUNTIF(C150:C151,"TRUE")/2</f>
        <v>0</v>
      </c>
      <c r="E150" s="2">
        <f>COUNTIF(C152:C157,"TRUE")/2</f>
        <v>0</v>
      </c>
      <c r="F150" t="str">
        <f>IF(E150=50%,"Level 1",IF(E150=100%,"Level 2",IF(E150=150%,"Level 3",IF(E150=200%,"Level 4",IF(E150=250%,"Level 4",IF(E150=300%,"Level 5","Level 0"))))))</f>
        <v>Level 0</v>
      </c>
      <c r="G150">
        <f>IF(F150="Level 1",0.6,IF(F150="Level 2",0.7,IF(F150="Level 3",0.8,IF(F150="Level 4",0.9,IF(F150="Level 5",1,0)))))</f>
        <v>0</v>
      </c>
      <c r="H150">
        <f>5*G150</f>
        <v>0</v>
      </c>
      <c r="L150" s="18">
        <f>H150+H159</f>
        <v>0</v>
      </c>
      <c r="M150" s="1">
        <v>0.17</v>
      </c>
      <c r="N150" t="s">
        <v>192</v>
      </c>
    </row>
    <row r="151" spans="1:14" x14ac:dyDescent="0.25">
      <c r="A151" s="52"/>
      <c r="C151" s="21" t="b">
        <v>0</v>
      </c>
      <c r="D151" s="2">
        <f>100%-D150</f>
        <v>1</v>
      </c>
      <c r="E151" s="2"/>
      <c r="M151" s="1">
        <v>0.33</v>
      </c>
    </row>
    <row r="152" spans="1:14" x14ac:dyDescent="0.25">
      <c r="A152" s="52"/>
      <c r="C152" s="14" t="b">
        <v>0</v>
      </c>
      <c r="M152" s="1">
        <v>0.5</v>
      </c>
    </row>
    <row r="153" spans="1:14" x14ac:dyDescent="0.25">
      <c r="A153" s="52"/>
      <c r="C153" s="14" t="b">
        <v>0</v>
      </c>
      <c r="M153" s="1">
        <v>0.67</v>
      </c>
    </row>
    <row r="154" spans="1:14" x14ac:dyDescent="0.25">
      <c r="A154" s="52"/>
      <c r="C154" s="14" t="b">
        <v>0</v>
      </c>
      <c r="M154" s="1">
        <v>0.83</v>
      </c>
      <c r="N154" t="s">
        <v>68</v>
      </c>
    </row>
    <row r="155" spans="1:14" x14ac:dyDescent="0.25">
      <c r="A155" s="52"/>
      <c r="C155" s="14" t="b">
        <v>0</v>
      </c>
      <c r="M155" s="1">
        <v>1</v>
      </c>
      <c r="N155" t="s">
        <v>193</v>
      </c>
    </row>
    <row r="156" spans="1:14" x14ac:dyDescent="0.25">
      <c r="A156" s="52"/>
      <c r="C156" s="14" t="b">
        <v>0</v>
      </c>
    </row>
    <row r="157" spans="1:14" x14ac:dyDescent="0.25">
      <c r="A157" s="52"/>
      <c r="C157" s="14" t="b">
        <v>0</v>
      </c>
    </row>
    <row r="158" spans="1:14" x14ac:dyDescent="0.25">
      <c r="A158" s="52"/>
    </row>
    <row r="159" spans="1:14" x14ac:dyDescent="0.25">
      <c r="A159" s="52"/>
      <c r="B159" t="s">
        <v>143</v>
      </c>
      <c r="C159" s="21" t="b">
        <v>0</v>
      </c>
      <c r="D159" s="2">
        <f>COUNTIF(C159:C162,"TRUE")/4</f>
        <v>0</v>
      </c>
      <c r="E159" s="2">
        <f>COUNTIF(C163:C167,"TRUE")/5</f>
        <v>0</v>
      </c>
      <c r="F159" t="str">
        <f>IF(E159=20%,"Level 1",IF(E159=40%,"Level 2",IF(E159=60%,"Level 3",IF(E159=80%,"Level 4",IF(E159=100%,"Level 5","Level 0")))))</f>
        <v>Level 0</v>
      </c>
      <c r="G159">
        <f>IF(F159="Level 1",0.6,IF(F159="Level 2",0.7,IF(F159="Level 3",0.8,IF(F159="Level 4",0.9,IF(F159="Level 5",1,0)))))</f>
        <v>0</v>
      </c>
      <c r="H159">
        <f>10*G159</f>
        <v>0</v>
      </c>
    </row>
    <row r="160" spans="1:14" x14ac:dyDescent="0.25">
      <c r="A160" s="52"/>
      <c r="C160" s="21" t="b">
        <v>0</v>
      </c>
      <c r="D160" s="2">
        <f>100%-D159</f>
        <v>1</v>
      </c>
      <c r="E160" s="2"/>
    </row>
    <row r="161" spans="1:3" x14ac:dyDescent="0.25">
      <c r="A161" s="52"/>
      <c r="C161" s="21" t="b">
        <v>0</v>
      </c>
    </row>
    <row r="162" spans="1:3" x14ac:dyDescent="0.25">
      <c r="A162" s="52"/>
      <c r="C162" s="21" t="b">
        <v>0</v>
      </c>
    </row>
    <row r="163" spans="1:3" x14ac:dyDescent="0.25">
      <c r="A163" s="52"/>
      <c r="C163" s="14" t="b">
        <v>0</v>
      </c>
    </row>
    <row r="164" spans="1:3" x14ac:dyDescent="0.25">
      <c r="A164" s="52"/>
      <c r="C164" s="14" t="b">
        <v>0</v>
      </c>
    </row>
    <row r="165" spans="1:3" x14ac:dyDescent="0.25">
      <c r="A165" s="52"/>
      <c r="C165" s="14" t="b">
        <v>0</v>
      </c>
    </row>
    <row r="166" spans="1:3" x14ac:dyDescent="0.25">
      <c r="A166" s="52"/>
      <c r="C166" s="14" t="b">
        <v>0</v>
      </c>
    </row>
    <row r="167" spans="1:3" x14ac:dyDescent="0.25">
      <c r="A167" s="52"/>
      <c r="C167" s="14" t="b">
        <v>0</v>
      </c>
    </row>
  </sheetData>
  <mergeCells count="1">
    <mergeCell ref="A2:A54"/>
  </mergeCells>
  <conditionalFormatting sqref="Q2">
    <cfRule type="cellIs" dxfId="0" priority="1" operator="between">
      <formula>$O$2</formula>
      <formula>$O$2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C2650D6C834428D42345D0558352B" ma:contentTypeVersion="13" ma:contentTypeDescription="Create a new document." ma:contentTypeScope="" ma:versionID="a0338e6561ab9b490965fe1769f0ccd5">
  <xsd:schema xmlns:xsd="http://www.w3.org/2001/XMLSchema" xmlns:xs="http://www.w3.org/2001/XMLSchema" xmlns:p="http://schemas.microsoft.com/office/2006/metadata/properties" xmlns:ns2="8061dae8-4f26-4c36-9ce1-5a57933e570f" xmlns:ns3="22e445c3-471d-4f89-95ed-2738de5c2579" targetNamespace="http://schemas.microsoft.com/office/2006/metadata/properties" ma:root="true" ma:fieldsID="bdb61f4348cf5ed6235d256911032808" ns2:_="" ns3:_="">
    <xsd:import namespace="8061dae8-4f26-4c36-9ce1-5a57933e570f"/>
    <xsd:import namespace="22e445c3-471d-4f89-95ed-2738de5c25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1dae8-4f26-4c36-9ce1-5a57933e57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20aa50f-c4e7-4ddd-8e42-769d144bd3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445c3-471d-4f89-95ed-2738de5c257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191cf4-650c-4060-83b7-dc5e369f1ebb}" ma:internalName="TaxCatchAll" ma:showField="CatchAllData" ma:web="22e445c3-471d-4f89-95ed-2738de5c25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61dae8-4f26-4c36-9ce1-5a57933e570f">
      <Terms xmlns="http://schemas.microsoft.com/office/infopath/2007/PartnerControls"/>
    </lcf76f155ced4ddcb4097134ff3c332f>
    <TaxCatchAll xmlns="22e445c3-471d-4f89-95ed-2738de5c2579" xsi:nil="true"/>
  </documentManagement>
</p:properties>
</file>

<file path=customXml/itemProps1.xml><?xml version="1.0" encoding="utf-8"?>
<ds:datastoreItem xmlns:ds="http://schemas.openxmlformats.org/officeDocument/2006/customXml" ds:itemID="{3385074B-7FFB-4A99-9783-A58B02347A8F}"/>
</file>

<file path=customXml/itemProps2.xml><?xml version="1.0" encoding="utf-8"?>
<ds:datastoreItem xmlns:ds="http://schemas.openxmlformats.org/officeDocument/2006/customXml" ds:itemID="{840D855E-406D-43DC-8ED4-AEFC421496EC}"/>
</file>

<file path=customXml/itemProps3.xml><?xml version="1.0" encoding="utf-8"?>
<ds:datastoreItem xmlns:ds="http://schemas.openxmlformats.org/officeDocument/2006/customXml" ds:itemID="{795D8777-F63E-4D58-8D9D-1967043EF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21</vt:i4>
      </vt:variant>
    </vt:vector>
  </HeadingPairs>
  <TitlesOfParts>
    <vt:vector size="49" baseType="lpstr">
      <vt:lpstr>Sheet3</vt:lpstr>
      <vt:lpstr>Sheet3 (2)</vt:lpstr>
      <vt:lpstr>Sheet6</vt:lpstr>
      <vt:lpstr>Menu Utama</vt:lpstr>
      <vt:lpstr>1. Tata Laksana</vt:lpstr>
      <vt:lpstr>1.1 Evidence</vt:lpstr>
      <vt:lpstr>1.2 Evidence</vt:lpstr>
      <vt:lpstr>1.3 Evidence</vt:lpstr>
      <vt:lpstr>1.4 Evidence</vt:lpstr>
      <vt:lpstr>1.5 Evidence</vt:lpstr>
      <vt:lpstr>2. Pengawasan</vt:lpstr>
      <vt:lpstr>2.1 Evidence</vt:lpstr>
      <vt:lpstr>2.2 Evidence</vt:lpstr>
      <vt:lpstr>2.3 Evidence</vt:lpstr>
      <vt:lpstr>Pelayanan Publik</vt:lpstr>
      <vt:lpstr>3.1 Evidence</vt:lpstr>
      <vt:lpstr>3.2 Evidence</vt:lpstr>
      <vt:lpstr>3.3 Evidence</vt:lpstr>
      <vt:lpstr>3.4 Evidence</vt:lpstr>
      <vt:lpstr>3.5 Evidence</vt:lpstr>
      <vt:lpstr>4. Partisipasi Masyarakat</vt:lpstr>
      <vt:lpstr>4.1 Evidence</vt:lpstr>
      <vt:lpstr>4.2 Evidence</vt:lpstr>
      <vt:lpstr>4.3 Evidence</vt:lpstr>
      <vt:lpstr>5. Kearifan Lokal</vt:lpstr>
      <vt:lpstr>5.1 Evidence</vt:lpstr>
      <vt:lpstr>5.2 Evidence</vt:lpstr>
      <vt:lpstr>Backend</vt:lpstr>
      <vt:lpstr>'1. Tata Laksana'!Print_Area</vt:lpstr>
      <vt:lpstr>'1.1 Evidence'!Print_Area</vt:lpstr>
      <vt:lpstr>'1.2 Evidence'!Print_Area</vt:lpstr>
      <vt:lpstr>'1.3 Evidence'!Print_Area</vt:lpstr>
      <vt:lpstr>'1.4 Evidence'!Print_Area</vt:lpstr>
      <vt:lpstr>'1.5 Evidence'!Print_Area</vt:lpstr>
      <vt:lpstr>'2.1 Evidence'!Print_Area</vt:lpstr>
      <vt:lpstr>'2.2 Evidence'!Print_Area</vt:lpstr>
      <vt:lpstr>'2.3 Evidence'!Print_Area</vt:lpstr>
      <vt:lpstr>'3.1 Evidence'!Print_Area</vt:lpstr>
      <vt:lpstr>'3.2 Evidence'!Print_Area</vt:lpstr>
      <vt:lpstr>'3.3 Evidence'!Print_Area</vt:lpstr>
      <vt:lpstr>'3.4 Evidence'!Print_Area</vt:lpstr>
      <vt:lpstr>'3.5 Evidence'!Print_Area</vt:lpstr>
      <vt:lpstr>'4.1 Evidence'!Print_Area</vt:lpstr>
      <vt:lpstr>'4.2 Evidence'!Print_Area</vt:lpstr>
      <vt:lpstr>'4.3 Evidence'!Print_Area</vt:lpstr>
      <vt:lpstr>'5. Kearifan Lokal'!Print_Area</vt:lpstr>
      <vt:lpstr>'5.1 Evidence'!Print_Area</vt:lpstr>
      <vt:lpstr>'5.2 Evidence'!Print_Area</vt:lpstr>
      <vt:lpstr>'Pelayanan Publik'!Print_Area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Aprizal Pramudya Perdana</dc:creator>
  <cp:lastModifiedBy>Aprizal Pramudya Perdana</cp:lastModifiedBy>
  <dcterms:created xsi:type="dcterms:W3CDTF">2024-08-24T13:31:56Z</dcterms:created>
  <dcterms:modified xsi:type="dcterms:W3CDTF">2024-10-08T04:03:52Z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0x01010038CC2650D6C834428D42345D0558352B</vt:lpwstr>
  </property>
</Properties>
</file>